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8800" windowHeight="12165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89" i="1"/>
  <c r="D85"/>
  <c r="F85"/>
  <c r="G85"/>
  <c r="E85"/>
  <c r="E224"/>
  <c r="F261"/>
  <c r="F258"/>
  <c r="G258"/>
  <c r="F252"/>
  <c r="G252"/>
  <c r="F235"/>
  <c r="F228"/>
  <c r="G228"/>
  <c r="F224"/>
  <c r="F220"/>
  <c r="F203"/>
  <c r="F193"/>
  <c r="F186"/>
  <c r="G186"/>
  <c r="F181"/>
  <c r="F179"/>
  <c r="F175"/>
  <c r="F169"/>
  <c r="G169"/>
  <c r="F161"/>
  <c r="F158"/>
  <c r="F156"/>
  <c r="G156"/>
  <c r="F152"/>
  <c r="G152"/>
  <c r="F137"/>
  <c r="G137"/>
  <c r="F133"/>
  <c r="F126"/>
  <c r="F122"/>
  <c r="F116"/>
  <c r="F112"/>
  <c r="F106"/>
  <c r="F100"/>
  <c r="F90"/>
  <c r="F80"/>
  <c r="G80"/>
  <c r="F76"/>
  <c r="F47"/>
  <c r="G47"/>
  <c r="F26"/>
  <c r="G26"/>
  <c r="F23"/>
  <c r="F17"/>
  <c r="G17"/>
  <c r="F12"/>
  <c r="G12"/>
  <c r="F7"/>
  <c r="G7"/>
  <c r="F5"/>
  <c r="F2"/>
  <c r="G2"/>
  <c r="G18"/>
  <c r="G19"/>
  <c r="G20"/>
  <c r="G22"/>
  <c r="G24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7"/>
  <c r="G78"/>
  <c r="G79"/>
  <c r="G81"/>
  <c r="G82"/>
  <c r="G83"/>
  <c r="G84"/>
  <c r="G86"/>
  <c r="G87"/>
  <c r="G88"/>
  <c r="G91"/>
  <c r="G92"/>
  <c r="G93"/>
  <c r="G94"/>
  <c r="G95"/>
  <c r="G96"/>
  <c r="G98"/>
  <c r="G101"/>
  <c r="G102"/>
  <c r="G103"/>
  <c r="G104"/>
  <c r="G105"/>
  <c r="G107"/>
  <c r="G108"/>
  <c r="G109"/>
  <c r="G110"/>
  <c r="G111"/>
  <c r="G113"/>
  <c r="G114"/>
  <c r="G115"/>
  <c r="G117"/>
  <c r="G118"/>
  <c r="G119"/>
  <c r="G120"/>
  <c r="G123"/>
  <c r="G124"/>
  <c r="G125"/>
  <c r="G127"/>
  <c r="G128"/>
  <c r="G129"/>
  <c r="G130"/>
  <c r="G131"/>
  <c r="G132"/>
  <c r="G134"/>
  <c r="G135"/>
  <c r="G136"/>
  <c r="G138"/>
  <c r="G139"/>
  <c r="G140"/>
  <c r="G141"/>
  <c r="G142"/>
  <c r="G143"/>
  <c r="G144"/>
  <c r="G145"/>
  <c r="G146"/>
  <c r="G147"/>
  <c r="G148"/>
  <c r="G149"/>
  <c r="G150"/>
  <c r="G151"/>
  <c r="G153"/>
  <c r="G154"/>
  <c r="G155"/>
  <c r="G157"/>
  <c r="G159"/>
  <c r="G160"/>
  <c r="G162"/>
  <c r="G163"/>
  <c r="G164"/>
  <c r="G165"/>
  <c r="G166"/>
  <c r="G167"/>
  <c r="G168"/>
  <c r="G170"/>
  <c r="G171"/>
  <c r="G172"/>
  <c r="G173"/>
  <c r="G174"/>
  <c r="G176"/>
  <c r="G177"/>
  <c r="G180"/>
  <c r="G182"/>
  <c r="G183"/>
  <c r="G184"/>
  <c r="G185"/>
  <c r="G187"/>
  <c r="G188"/>
  <c r="G189"/>
  <c r="G190"/>
  <c r="G194"/>
  <c r="G195"/>
  <c r="G196"/>
  <c r="G197"/>
  <c r="G198"/>
  <c r="G199"/>
  <c r="G200"/>
  <c r="G201"/>
  <c r="G202"/>
  <c r="G204"/>
  <c r="G205"/>
  <c r="G206"/>
  <c r="G207"/>
  <c r="G208"/>
  <c r="G209"/>
  <c r="G210"/>
  <c r="G211"/>
  <c r="G212"/>
  <c r="G213"/>
  <c r="G214"/>
  <c r="G215"/>
  <c r="G216"/>
  <c r="G217"/>
  <c r="G218"/>
  <c r="G219"/>
  <c r="G221"/>
  <c r="G222"/>
  <c r="G225"/>
  <c r="G226"/>
  <c r="G229"/>
  <c r="G230"/>
  <c r="G231"/>
  <c r="G232"/>
  <c r="G233"/>
  <c r="G234"/>
  <c r="G236"/>
  <c r="G237"/>
  <c r="G238"/>
  <c r="G239"/>
  <c r="G240"/>
  <c r="G241"/>
  <c r="G242"/>
  <c r="G243"/>
  <c r="G244"/>
  <c r="G245"/>
  <c r="G246"/>
  <c r="G247"/>
  <c r="G248"/>
  <c r="G249"/>
  <c r="G250"/>
  <c r="G251"/>
  <c r="G253"/>
  <c r="G254"/>
  <c r="G255"/>
  <c r="G256"/>
  <c r="G257"/>
  <c r="G259"/>
  <c r="G260"/>
  <c r="G262"/>
  <c r="G263"/>
  <c r="G264"/>
  <c r="G265"/>
  <c r="G266"/>
  <c r="G3"/>
  <c r="G4"/>
  <c r="G6"/>
  <c r="G8"/>
  <c r="G9"/>
  <c r="G10"/>
  <c r="G11"/>
  <c r="G13"/>
  <c r="G14"/>
  <c r="E12"/>
  <c r="E7"/>
  <c r="E5"/>
  <c r="E2"/>
  <c r="E15"/>
  <c r="E261"/>
  <c r="E258"/>
  <c r="E252"/>
  <c r="E235"/>
  <c r="E228"/>
  <c r="E227"/>
  <c r="E220"/>
  <c r="E203"/>
  <c r="E193"/>
  <c r="E192"/>
  <c r="E191"/>
  <c r="E186"/>
  <c r="E181"/>
  <c r="E179"/>
  <c r="E175"/>
  <c r="E169"/>
  <c r="D169"/>
  <c r="D158"/>
  <c r="E161"/>
  <c r="E158"/>
  <c r="E156"/>
  <c r="E152"/>
  <c r="E137"/>
  <c r="E133"/>
  <c r="E126"/>
  <c r="E122"/>
  <c r="E121"/>
  <c r="E116"/>
  <c r="E112"/>
  <c r="E106"/>
  <c r="E100"/>
  <c r="E99"/>
  <c r="E97"/>
  <c r="E90"/>
  <c r="E80"/>
  <c r="E76"/>
  <c r="E25"/>
  <c r="E47"/>
  <c r="E26"/>
  <c r="E23"/>
  <c r="E21"/>
  <c r="E17"/>
  <c r="D235"/>
  <c r="D12"/>
  <c r="D76"/>
  <c r="D175"/>
  <c r="G175"/>
  <c r="D5"/>
  <c r="H5"/>
  <c r="D2"/>
  <c r="H2"/>
  <c r="D261"/>
  <c r="G261"/>
  <c r="D47"/>
  <c r="D258"/>
  <c r="D186"/>
  <c r="D181"/>
  <c r="G181"/>
  <c r="D100"/>
  <c r="G100"/>
  <c r="D99"/>
  <c r="D97"/>
  <c r="D23"/>
  <c r="D17"/>
  <c r="D90"/>
  <c r="D80"/>
  <c r="D26"/>
  <c r="D270"/>
  <c r="D252"/>
  <c r="D228"/>
  <c r="D227"/>
  <c r="D224"/>
  <c r="G224"/>
  <c r="D220"/>
  <c r="G220"/>
  <c r="D203"/>
  <c r="G203"/>
  <c r="D193"/>
  <c r="D192"/>
  <c r="D179"/>
  <c r="G179"/>
  <c r="D161"/>
  <c r="D156"/>
  <c r="D152"/>
  <c r="D137"/>
  <c r="D133"/>
  <c r="G133"/>
  <c r="D126"/>
  <c r="D121"/>
  <c r="D122"/>
  <c r="D116"/>
  <c r="G116"/>
  <c r="D112"/>
  <c r="G112"/>
  <c r="D106"/>
  <c r="G106"/>
  <c r="D7"/>
  <c r="H7"/>
  <c r="G90"/>
  <c r="G76"/>
  <c r="F121"/>
  <c r="G121"/>
  <c r="G193"/>
  <c r="G122"/>
  <c r="F99"/>
  <c r="G99"/>
  <c r="F192"/>
  <c r="F227"/>
  <c r="D15"/>
  <c r="H9"/>
  <c r="H10"/>
  <c r="F191"/>
  <c r="F223"/>
  <c r="F178"/>
  <c r="D191"/>
  <c r="G192"/>
  <c r="G227"/>
  <c r="D21"/>
  <c r="E178"/>
  <c r="E223"/>
  <c r="F97"/>
  <c r="G97"/>
  <c r="G158"/>
  <c r="D223"/>
  <c r="G235"/>
  <c r="H12"/>
  <c r="G23"/>
  <c r="G5"/>
  <c r="G126"/>
  <c r="H14"/>
  <c r="D25"/>
  <c r="G161"/>
  <c r="H4"/>
  <c r="H8"/>
  <c r="H13"/>
  <c r="F15"/>
  <c r="G15"/>
  <c r="H11"/>
  <c r="H6"/>
  <c r="H3"/>
  <c r="D178"/>
  <c r="G191"/>
  <c r="D267"/>
  <c r="G223"/>
  <c r="E267"/>
  <c r="E275"/>
  <c r="H56"/>
  <c r="H59"/>
  <c r="H214"/>
  <c r="H120"/>
  <c r="H36"/>
  <c r="H204"/>
  <c r="H182"/>
  <c r="H161"/>
  <c r="H49"/>
  <c r="H143"/>
  <c r="H179"/>
  <c r="H77"/>
  <c r="H93"/>
  <c r="H260"/>
  <c r="H34"/>
  <c r="H17"/>
  <c r="H84"/>
  <c r="H147"/>
  <c r="H172"/>
  <c r="H169"/>
  <c r="H140"/>
  <c r="H164"/>
  <c r="H216"/>
  <c r="H89"/>
  <c r="H248"/>
  <c r="H194"/>
  <c r="H190"/>
  <c r="H79"/>
  <c r="H137"/>
  <c r="H28"/>
  <c r="H57"/>
  <c r="H201"/>
  <c r="H60"/>
  <c r="H241"/>
  <c r="H115"/>
  <c r="H122"/>
  <c r="H124"/>
  <c r="H209"/>
  <c r="H199"/>
  <c r="H162"/>
  <c r="H253"/>
  <c r="H53"/>
  <c r="H196"/>
  <c r="H264"/>
  <c r="H22"/>
  <c r="H259"/>
  <c r="H167"/>
  <c r="H150"/>
  <c r="H63"/>
  <c r="H90"/>
  <c r="H39"/>
  <c r="H249"/>
  <c r="H171"/>
  <c r="H48"/>
  <c r="H240"/>
  <c r="H69"/>
  <c r="H185"/>
  <c r="H32"/>
  <c r="H189"/>
  <c r="H107"/>
  <c r="H225"/>
  <c r="H224"/>
  <c r="H163"/>
  <c r="H40"/>
  <c r="H188"/>
  <c r="H41"/>
  <c r="H20"/>
  <c r="H187"/>
  <c r="H117"/>
  <c r="H208"/>
  <c r="H254"/>
  <c r="H257"/>
  <c r="H153"/>
  <c r="D275"/>
  <c r="H237"/>
  <c r="H31"/>
  <c r="H29"/>
  <c r="H245"/>
  <c r="H74"/>
  <c r="H215"/>
  <c r="H119"/>
  <c r="H131"/>
  <c r="H177"/>
  <c r="H159"/>
  <c r="H211"/>
  <c r="H255"/>
  <c r="H46"/>
  <c r="H135"/>
  <c r="H230"/>
  <c r="H233"/>
  <c r="H246"/>
  <c r="H142"/>
  <c r="H113"/>
  <c r="H78"/>
  <c r="H212"/>
  <c r="H138"/>
  <c r="H220"/>
  <c r="H139"/>
  <c r="H239"/>
  <c r="H141"/>
  <c r="H218"/>
  <c r="H210"/>
  <c r="H174"/>
  <c r="H81"/>
  <c r="H43"/>
  <c r="H217"/>
  <c r="H67"/>
  <c r="H256"/>
  <c r="H111"/>
  <c r="H250"/>
  <c r="H176"/>
  <c r="H38"/>
  <c r="H126"/>
  <c r="H181"/>
  <c r="H262"/>
  <c r="H127"/>
  <c r="H70"/>
  <c r="H149"/>
  <c r="H71"/>
  <c r="H94"/>
  <c r="H229"/>
  <c r="H103"/>
  <c r="H134"/>
  <c r="H232"/>
  <c r="H52"/>
  <c r="H151"/>
  <c r="H105"/>
  <c r="H101"/>
  <c r="H85"/>
  <c r="H96"/>
  <c r="H58"/>
  <c r="H165"/>
  <c r="H213"/>
  <c r="H66"/>
  <c r="H244"/>
  <c r="H146"/>
  <c r="H27"/>
  <c r="H226"/>
  <c r="H242"/>
  <c r="H136"/>
  <c r="H35"/>
  <c r="H180"/>
  <c r="H183"/>
  <c r="H130"/>
  <c r="H102"/>
  <c r="H222"/>
  <c r="H236"/>
  <c r="H156"/>
  <c r="H24"/>
  <c r="H228"/>
  <c r="H251"/>
  <c r="H65"/>
  <c r="H50"/>
  <c r="H173"/>
  <c r="H155"/>
  <c r="H44"/>
  <c r="H75"/>
  <c r="H258"/>
  <c r="H116"/>
  <c r="H198"/>
  <c r="H170"/>
  <c r="H68"/>
  <c r="H91"/>
  <c r="H160"/>
  <c r="H145"/>
  <c r="H238"/>
  <c r="H148"/>
  <c r="H98"/>
  <c r="H168"/>
  <c r="H80"/>
  <c r="H125"/>
  <c r="H123"/>
  <c r="H42"/>
  <c r="H51"/>
  <c r="H100"/>
  <c r="H95"/>
  <c r="H109"/>
  <c r="H33"/>
  <c r="H184"/>
  <c r="H62"/>
  <c r="H118"/>
  <c r="H219"/>
  <c r="H30"/>
  <c r="H129"/>
  <c r="H154"/>
  <c r="H157"/>
  <c r="H128"/>
  <c r="H247"/>
  <c r="H18"/>
  <c r="H195"/>
  <c r="H19"/>
  <c r="H37"/>
  <c r="H197"/>
  <c r="H114"/>
  <c r="H64"/>
  <c r="H86"/>
  <c r="H92"/>
  <c r="H55"/>
  <c r="H104"/>
  <c r="H166"/>
  <c r="H87"/>
  <c r="H132"/>
  <c r="H54"/>
  <c r="H144"/>
  <c r="H186"/>
  <c r="H231"/>
  <c r="H206"/>
  <c r="H99"/>
  <c r="H110"/>
  <c r="H73"/>
  <c r="H234"/>
  <c r="H202"/>
  <c r="H45"/>
  <c r="H83"/>
  <c r="H88"/>
  <c r="H108"/>
  <c r="H221"/>
  <c r="H175"/>
  <c r="H61"/>
  <c r="H243"/>
  <c r="H207"/>
  <c r="H205"/>
  <c r="H263"/>
  <c r="H200"/>
  <c r="H72"/>
  <c r="H82"/>
  <c r="H112"/>
  <c r="H106"/>
  <c r="H76"/>
  <c r="H192"/>
  <c r="H158"/>
  <c r="H152"/>
  <c r="H203"/>
  <c r="H26"/>
  <c r="H252"/>
  <c r="H261"/>
  <c r="H97"/>
  <c r="H193"/>
  <c r="H121"/>
  <c r="H47"/>
  <c r="H235"/>
  <c r="H23"/>
  <c r="H227"/>
  <c r="H133"/>
  <c r="H25"/>
  <c r="H21"/>
  <c r="H223"/>
  <c r="H178"/>
  <c r="G178"/>
  <c r="H191"/>
  <c r="F25"/>
  <c r="F21"/>
  <c r="G25"/>
  <c r="G21"/>
  <c r="F267"/>
  <c r="G267"/>
  <c r="F275"/>
</calcChain>
</file>

<file path=xl/sharedStrings.xml><?xml version="1.0" encoding="utf-8"?>
<sst xmlns="http://schemas.openxmlformats.org/spreadsheetml/2006/main" count="547" uniqueCount="529">
  <si>
    <t>PRIHODI</t>
  </si>
  <si>
    <t>PLAN 2021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</si>
  <si>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</si>
  <si>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</si>
  <si>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</si>
  <si>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</si>
  <si>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</si>
  <si>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</si>
  <si>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</si>
  <si>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</si>
  <si>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</si>
  <si>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iz proračuna Grada Dubrovnika 30% TP Sporazum</t>
  </si>
  <si>
    <t>3.</t>
  </si>
  <si>
    <t xml:space="preserve">Prihodi od sustava turističkih zajednica </t>
  </si>
  <si>
    <t>3.1.</t>
  </si>
  <si>
    <t>E - nautika</t>
  </si>
  <si>
    <t>4.</t>
  </si>
  <si>
    <t>Prihodi iz EU fondova</t>
  </si>
  <si>
    <t>5.</t>
  </si>
  <si>
    <t>Prihodi od gospodarske djelatnosti</t>
  </si>
  <si>
    <t>6.</t>
  </si>
  <si>
    <t>7.</t>
  </si>
  <si>
    <t>7.1.</t>
  </si>
  <si>
    <t xml:space="preserve">SVEUKUPNO </t>
  </si>
  <si>
    <t>RASHODI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</si>
  <si>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</si>
  <si>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</si>
  <si>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</si>
  <si>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</si>
  <si>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</si>
  <si>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</si>
  <si>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</si>
  <si>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turističkih proizvoda</t>
  </si>
  <si>
    <t>2.2.</t>
  </si>
  <si>
    <t>Sustavi označavanja kvalitete turističkog proizvoda</t>
  </si>
  <si>
    <t>2.2.1.</t>
  </si>
  <si>
    <t>Authentically Croatian Souvenir</t>
  </si>
  <si>
    <t>2.3.</t>
  </si>
  <si>
    <t>Podrška razvoju turističkih događanja</t>
  </si>
  <si>
    <t>2.3.1.</t>
  </si>
  <si>
    <t>Kulturno zabavne manifestacije</t>
  </si>
  <si>
    <t>2.3.1.1.</t>
  </si>
  <si>
    <t>Dubrovnik zimi</t>
  </si>
  <si>
    <t>2.3.1.2.</t>
  </si>
  <si>
    <t>Festa Sv. Vlaha - Dan grada Dubrovnika (tombula)</t>
  </si>
  <si>
    <t>2.3.1.3.</t>
  </si>
  <si>
    <t xml:space="preserve">Dubrovački karnevo </t>
  </si>
  <si>
    <t>2.3.1.4.</t>
  </si>
  <si>
    <t>Zimski program Linđo i razgled grada</t>
  </si>
  <si>
    <t>2.3.1.5.</t>
  </si>
  <si>
    <t>Uskrs u Gradu</t>
  </si>
  <si>
    <t>2.3.1.6.</t>
  </si>
  <si>
    <t>2.3.1.7.</t>
  </si>
  <si>
    <t>Svjetski dan glazbe</t>
  </si>
  <si>
    <t>2.3.1.8.</t>
  </si>
  <si>
    <t>Ljeto u turističkim mjestima</t>
  </si>
  <si>
    <t>2.3.1.9.</t>
  </si>
  <si>
    <t>Dubrovačka noć</t>
  </si>
  <si>
    <t>2.3.1.10.</t>
  </si>
  <si>
    <t>Gruška noć</t>
  </si>
  <si>
    <t>2.3.1.11.</t>
  </si>
  <si>
    <t>Lapadska noć</t>
  </si>
  <si>
    <t>2.3.1.12.</t>
  </si>
  <si>
    <t>Noć Ploča</t>
  </si>
  <si>
    <t>2.3.1.13.</t>
  </si>
  <si>
    <t>Ljeto u Valamaru</t>
  </si>
  <si>
    <t>2.3.1.14.</t>
  </si>
  <si>
    <t>Svjetski dan turizma</t>
  </si>
  <si>
    <t>2.3.1.15.</t>
  </si>
  <si>
    <t>Good Food Festival</t>
  </si>
  <si>
    <t>2.3.1.16.</t>
  </si>
  <si>
    <t>Dubrovačka trpeza</t>
  </si>
  <si>
    <t>2.3.1.17.</t>
  </si>
  <si>
    <t>Advent u Gradu - Božićna bajka</t>
  </si>
  <si>
    <t>2.3.1.18.</t>
  </si>
  <si>
    <t>Zimski festival - Nova godina DLJI</t>
  </si>
  <si>
    <t>2.3.1.19.</t>
  </si>
  <si>
    <t>Nova Godina Lazareti</t>
  </si>
  <si>
    <t>2.3.1.20.</t>
  </si>
  <si>
    <t>Ostale kulturne i zabavne manifestacije</t>
  </si>
  <si>
    <t>2.3.2.</t>
  </si>
  <si>
    <t>Potpore manifestacijama (suorganizacija s drugim subjektima te donacije drugima za manifestacije)</t>
  </si>
  <si>
    <t>2.3.2.1.</t>
  </si>
  <si>
    <t>Festa Dubrovnik (program uz proslavu sv. Vlaha)</t>
  </si>
  <si>
    <t>2.3.2.2.</t>
  </si>
  <si>
    <t>Dubrovačke ljetne igre</t>
  </si>
  <si>
    <t>2.3.2.3.</t>
  </si>
  <si>
    <t>Festival džema i marmelade</t>
  </si>
  <si>
    <t>2.3.2.4.</t>
  </si>
  <si>
    <t>Mediteranski sajam zdrave hrane</t>
  </si>
  <si>
    <t>2.3.2.5.</t>
  </si>
  <si>
    <t>Ana Rucner u Gradu</t>
  </si>
  <si>
    <t>2.3.2.6.</t>
  </si>
  <si>
    <t>Aklapela</t>
  </si>
  <si>
    <t>2.3.2.7.</t>
  </si>
  <si>
    <t>2.3.2.8.</t>
  </si>
  <si>
    <t>City Games (ex Jadranske igre)</t>
  </si>
  <si>
    <t>2.3.2.9.</t>
  </si>
  <si>
    <t>Najbolje hrvatske klape</t>
  </si>
  <si>
    <t>2.3.2.10.</t>
  </si>
  <si>
    <t xml:space="preserve">Craft Beer Festival Valamar </t>
  </si>
  <si>
    <t>2.3.2.11.</t>
  </si>
  <si>
    <t>Uskrs u Primorju</t>
  </si>
  <si>
    <t>2.3.2.12.</t>
  </si>
  <si>
    <t>DSO Stradun Classic</t>
  </si>
  <si>
    <t>2.3.2.13.</t>
  </si>
  <si>
    <t>DSO - Tino Pattiera Festival</t>
  </si>
  <si>
    <t>2.3.2.14.</t>
  </si>
  <si>
    <t>DSO - Proljetni glazbeni festival</t>
  </si>
  <si>
    <t>2.3.2.15.</t>
  </si>
  <si>
    <t>DSO - Orlando Furioso Barokni ciklus</t>
  </si>
  <si>
    <t>2.3.2.16.</t>
  </si>
  <si>
    <t>DSO - U pozno ljeto festival</t>
  </si>
  <si>
    <t>2.3.2.17.</t>
  </si>
  <si>
    <t>DSO - glazbeni festival Moskar</t>
  </si>
  <si>
    <t>2.3.2.18.</t>
  </si>
  <si>
    <t xml:space="preserve">Tišina molim </t>
  </si>
  <si>
    <t>2.3.2.19.</t>
  </si>
  <si>
    <t>Osojnik - Priče iz salačkih komina</t>
  </si>
  <si>
    <t>2.3.2.20.</t>
  </si>
  <si>
    <t>Osojnik - mali festival foklora i baštine</t>
  </si>
  <si>
    <t>2.3.2.21.</t>
  </si>
  <si>
    <t>Sentimento</t>
  </si>
  <si>
    <t>2.3.2.22.</t>
  </si>
  <si>
    <t>Na Neretvu misečina pala - gostovanje</t>
  </si>
  <si>
    <t>2.3.2.23.</t>
  </si>
  <si>
    <t>FestiWine</t>
  </si>
  <si>
    <t>2.3.3.</t>
  </si>
  <si>
    <t>2.3.4.</t>
  </si>
  <si>
    <t>Sportske manifestacije</t>
  </si>
  <si>
    <t>2.3.4.1.</t>
  </si>
  <si>
    <t>Du Motion</t>
  </si>
  <si>
    <t>2.3.4.2.</t>
  </si>
  <si>
    <t>Dubrovnik Triathlon</t>
  </si>
  <si>
    <t>2.3.4.3.</t>
  </si>
  <si>
    <t>Ostale sportske manifestacije</t>
  </si>
  <si>
    <t>2.3.5.</t>
  </si>
  <si>
    <t xml:space="preserve">Ostale potpore </t>
  </si>
  <si>
    <t>2.3.6.</t>
  </si>
  <si>
    <t>Potpore organizaciji skupova - MICE</t>
  </si>
  <si>
    <t>2.3.6.1.</t>
  </si>
  <si>
    <t>2.3.6.2.</t>
  </si>
  <si>
    <t>2.3.7.</t>
  </si>
  <si>
    <t>Potpore po odluci Turističkog vijeća</t>
  </si>
  <si>
    <t>2.3.7.1.</t>
  </si>
  <si>
    <t>Plesni festival 2020</t>
  </si>
  <si>
    <t>2.3.7.2.</t>
  </si>
  <si>
    <t>Linđo - Moskva 2020</t>
  </si>
  <si>
    <t>2.3.7.3.</t>
  </si>
  <si>
    <t>Gradska glazba 2020 koncerti</t>
  </si>
  <si>
    <t>2.3.7.4.</t>
  </si>
  <si>
    <t>Dom Marina Držića 2020</t>
  </si>
  <si>
    <t>2.4.</t>
  </si>
  <si>
    <t xml:space="preserve">Turistička infrastruktura </t>
  </si>
  <si>
    <t xml:space="preserve">Infrastruktura </t>
  </si>
  <si>
    <t>Info table</t>
  </si>
  <si>
    <t>Smeđa signalizacija</t>
  </si>
  <si>
    <t>2.5.</t>
  </si>
  <si>
    <t xml:space="preserve">Podrška turističkoj industriji </t>
  </si>
  <si>
    <t>KOMUNIKACIJA I OGLAŠAVANJE</t>
  </si>
  <si>
    <t>3.2.</t>
  </si>
  <si>
    <t>Oglašavanje destinacijskog branda, turističke ponude i proizvoda</t>
  </si>
  <si>
    <t>3.2.1.</t>
  </si>
  <si>
    <t>Online komunikacije</t>
  </si>
  <si>
    <t>3.2.1.1.</t>
  </si>
  <si>
    <t>Internet oglašavanje Kongresnog ureda</t>
  </si>
  <si>
    <t>3.2.1.2.</t>
  </si>
  <si>
    <t>Inozemno internet oglašavanje</t>
  </si>
  <si>
    <t>3.2.1.3.</t>
  </si>
  <si>
    <t>Domaće internet oglašavanje</t>
  </si>
  <si>
    <t>3.2.1.4.</t>
  </si>
  <si>
    <t>Socijalne mreže i FB/ Google kampanje</t>
  </si>
  <si>
    <t>3.2.2.</t>
  </si>
  <si>
    <t>Offline komunikacije</t>
  </si>
  <si>
    <t>3.2.2.1.</t>
  </si>
  <si>
    <t>Oglašavanje u stranim medijima</t>
  </si>
  <si>
    <t>3.2.2.2.</t>
  </si>
  <si>
    <t>Oglašavanje u domaćim medijima</t>
  </si>
  <si>
    <t>3.2.2.3.</t>
  </si>
  <si>
    <t>Oglašavanje Good Food</t>
  </si>
  <si>
    <t>3.2.2.4.</t>
  </si>
  <si>
    <t>Oglašavanje Dubrovački zimski festival (bb)</t>
  </si>
  <si>
    <t>3.2.3.</t>
  </si>
  <si>
    <t>Oglašavanje u MICE publikacijama</t>
  </si>
  <si>
    <t>3.3.</t>
  </si>
  <si>
    <t>Odnosi s javnošću: globalni i domaći PR</t>
  </si>
  <si>
    <t>3.3.1.</t>
  </si>
  <si>
    <t xml:space="preserve">Mediatool - medijske objave izvještaj </t>
  </si>
  <si>
    <t>3.3.2.</t>
  </si>
  <si>
    <t>Domaći mediji</t>
  </si>
  <si>
    <t>3.3.3.</t>
  </si>
  <si>
    <t>Strani mediji</t>
  </si>
  <si>
    <t>3.4.</t>
  </si>
  <si>
    <t>Marketinške i poslovne suradnje</t>
  </si>
  <si>
    <t>3.4.1.</t>
  </si>
  <si>
    <t>Kampanja udruženog oglašavanja (HTZ)</t>
  </si>
  <si>
    <t>3.4.2.</t>
  </si>
  <si>
    <t>3.4.3.</t>
  </si>
  <si>
    <t>3.4.4.</t>
  </si>
  <si>
    <t>Direktne marketinške kampanje s aviokompanijama</t>
  </si>
  <si>
    <t>3.5.</t>
  </si>
  <si>
    <t>Sajmovi, posebne prezentacije i poslovne radionice</t>
  </si>
  <si>
    <t>3.5.1.</t>
  </si>
  <si>
    <t>Sajmovi</t>
  </si>
  <si>
    <t>3.5.1.1.</t>
  </si>
  <si>
    <t>Sajmovi i poslovne radionice MICE</t>
  </si>
  <si>
    <t>3.5.1.2.</t>
  </si>
  <si>
    <t>Opći sajmovi</t>
  </si>
  <si>
    <t>3.5.1.3.</t>
  </si>
  <si>
    <t>3.5.2.</t>
  </si>
  <si>
    <t>Posebne prezentacije</t>
  </si>
  <si>
    <t>3.5.2.1.</t>
  </si>
  <si>
    <t>Prezentacije Odjela komunikacijskih taktika</t>
  </si>
  <si>
    <t>3.5.2.2.</t>
  </si>
  <si>
    <t>Prezentacije na stranim tržištima (opće i MICE)</t>
  </si>
  <si>
    <t>3.5.2.3.</t>
  </si>
  <si>
    <t>Radni sastanci</t>
  </si>
  <si>
    <t>3.5.2.4.</t>
  </si>
  <si>
    <t>Ostali troškovi prezentacija</t>
  </si>
  <si>
    <t>3.5.2.5.</t>
  </si>
  <si>
    <t>Prezentacije DZF</t>
  </si>
  <si>
    <t>3.5.2.6.</t>
  </si>
  <si>
    <t>3.6.</t>
  </si>
  <si>
    <t>Suradnja s organizatorima putovanja</t>
  </si>
  <si>
    <t>3.6.1.</t>
  </si>
  <si>
    <t>Inozemni i domaći novinari</t>
  </si>
  <si>
    <t>3.6.2.</t>
  </si>
  <si>
    <t>Studijska putovanja agenata</t>
  </si>
  <si>
    <t>3.6.3.</t>
  </si>
  <si>
    <t>Studijska i inspekcijska putovanja agenata i novinara Kongresnog ureda</t>
  </si>
  <si>
    <t>3.7.</t>
  </si>
  <si>
    <t>Kreiranje promotivnog materijala</t>
  </si>
  <si>
    <t>3.7.1.</t>
  </si>
  <si>
    <t>Welcome</t>
  </si>
  <si>
    <t>3.7.2.</t>
  </si>
  <si>
    <t>Image brošura</t>
  </si>
  <si>
    <t>3.7.3.</t>
  </si>
  <si>
    <t>Planovi turističkih mjesta</t>
  </si>
  <si>
    <t>3.7.4.</t>
  </si>
  <si>
    <t xml:space="preserve">Plan grada </t>
  </si>
  <si>
    <t>3.7.5.</t>
  </si>
  <si>
    <t>Brošura Elafiti</t>
  </si>
  <si>
    <t>3.7.6.</t>
  </si>
  <si>
    <t>DRI (svi jezici)</t>
  </si>
  <si>
    <t>3.7.7.</t>
  </si>
  <si>
    <t>DRI redizajn brošure</t>
  </si>
  <si>
    <t>3.7.8.</t>
  </si>
  <si>
    <t>Ostali promidžbeni materijali</t>
  </si>
  <si>
    <t>3.7.9.</t>
  </si>
  <si>
    <t>Prijevodi tekstova za brošure/web/socijalne mreže</t>
  </si>
  <si>
    <t>3.7.10.</t>
  </si>
  <si>
    <t>Troškovi distribucije</t>
  </si>
  <si>
    <t>3.7.11.</t>
  </si>
  <si>
    <t>Dotisak DVD</t>
  </si>
  <si>
    <t>3.7.12.</t>
  </si>
  <si>
    <t>USB memory stick</t>
  </si>
  <si>
    <t>3.7.13.</t>
  </si>
  <si>
    <t>3.7.14.</t>
  </si>
  <si>
    <t>Suveniri i promo materijali</t>
  </si>
  <si>
    <t>3.8.</t>
  </si>
  <si>
    <t>Internetske stranice</t>
  </si>
  <si>
    <t>3.8.1.</t>
  </si>
  <si>
    <t xml:space="preserve">Web stranica TZ Grada Dubrovnika </t>
  </si>
  <si>
    <t>3.8.2.</t>
  </si>
  <si>
    <t>Razvoj i održavanje turističke aplikacije</t>
  </si>
  <si>
    <t>3.8.3.</t>
  </si>
  <si>
    <t>Virtualne panorame 360° / video materijal</t>
  </si>
  <si>
    <t>3.9.</t>
  </si>
  <si>
    <t xml:space="preserve">Kreiranje i upravljanje bazama turističkih podataka </t>
  </si>
  <si>
    <t>3.9.1.</t>
  </si>
  <si>
    <t>Fototeka</t>
  </si>
  <si>
    <t>3.10.</t>
  </si>
  <si>
    <t>Turističko-informativne aktivnosti</t>
  </si>
  <si>
    <t>3.10.1.</t>
  </si>
  <si>
    <t>Obnova/uređenje TIC-eva</t>
  </si>
  <si>
    <t>3.10.2.</t>
  </si>
  <si>
    <t>Plaće zaposlenih u TIC-u</t>
  </si>
  <si>
    <t>3.10.3.</t>
  </si>
  <si>
    <t>Studentski centar TIC</t>
  </si>
  <si>
    <t>3.10.3.1.</t>
  </si>
  <si>
    <t>TIC Pile</t>
  </si>
  <si>
    <t>3.10.3.2.</t>
  </si>
  <si>
    <t>TIC Gruž</t>
  </si>
  <si>
    <t>3.10.3.3.</t>
  </si>
  <si>
    <t>TIC Lapad</t>
  </si>
  <si>
    <t>3.10.3.4.</t>
  </si>
  <si>
    <t>TIC Zaton</t>
  </si>
  <si>
    <t>3.10.3.5.</t>
  </si>
  <si>
    <t>TIC Lopud</t>
  </si>
  <si>
    <t>3.10.3.6.</t>
  </si>
  <si>
    <t>Zračna luka</t>
  </si>
  <si>
    <t>3.10.3.7.</t>
  </si>
  <si>
    <t>E-Nautika - Kapetanija</t>
  </si>
  <si>
    <t>3.10.4.</t>
  </si>
  <si>
    <t>Usluge zakupnine TIC-eva</t>
  </si>
  <si>
    <t>3.10.4.1.</t>
  </si>
  <si>
    <t>3.10.4.2.</t>
  </si>
  <si>
    <t>3.10.4.3.</t>
  </si>
  <si>
    <t>3.10.5.</t>
  </si>
  <si>
    <t>Uniforme informatori</t>
  </si>
  <si>
    <t>DESTINACIJSKI MENADŽMENT</t>
  </si>
  <si>
    <t>4.1.</t>
  </si>
  <si>
    <t>Turistički informacijski sustavi i aplikacije /eVisitor</t>
  </si>
  <si>
    <t>4.1.1.</t>
  </si>
  <si>
    <t>Jedinstveni turistički informacijski sustav (prijava i odjava gostiju, statistika i dr.)</t>
  </si>
  <si>
    <t>4.2.</t>
  </si>
  <si>
    <t>Stručni skupovi i edukacije</t>
  </si>
  <si>
    <t>4.2.1.</t>
  </si>
  <si>
    <t>Privatni smještaj - razvoj proizvoda</t>
  </si>
  <si>
    <t>4.2.2.</t>
  </si>
  <si>
    <t>Nagrade i priznanja, Dani hrvatskog turizma</t>
  </si>
  <si>
    <t>4.2.3.</t>
  </si>
  <si>
    <t>Ostali stručni skupovi i edukacije</t>
  </si>
  <si>
    <t>4.3.</t>
  </si>
  <si>
    <t>Koordinacija i nadzor</t>
  </si>
  <si>
    <t>4.4.</t>
  </si>
  <si>
    <t>Upravljanje kvalitetom u destinaciji</t>
  </si>
  <si>
    <t>4.4.1.</t>
  </si>
  <si>
    <t>Respect the City</t>
  </si>
  <si>
    <t>4.4.2.</t>
  </si>
  <si>
    <t>Crveni križ</t>
  </si>
  <si>
    <t>4.4.3.</t>
  </si>
  <si>
    <t>Uređenje šetnica i protupožarnih staza - Vatrogasci</t>
  </si>
  <si>
    <t>4.4.4.</t>
  </si>
  <si>
    <t>Gradska straža</t>
  </si>
  <si>
    <t>4.5.</t>
  </si>
  <si>
    <t>Poticanje na očuvanje i uređenje okoliša</t>
  </si>
  <si>
    <t>4.5.1.</t>
  </si>
  <si>
    <t>Projekt Volim Hrvatsku</t>
  </si>
  <si>
    <t>4.5.1.1.</t>
  </si>
  <si>
    <t>Uređenje gradskih kotara</t>
  </si>
  <si>
    <t>4.5.1.1.1.</t>
  </si>
  <si>
    <t>Gradski kotar Grad</t>
  </si>
  <si>
    <t>4.5.1.1.2.</t>
  </si>
  <si>
    <t>Gradski kotar Ploče iza grada</t>
  </si>
  <si>
    <t>4.5.1.1.3.</t>
  </si>
  <si>
    <t>Gradski kotar Pile-Kono</t>
  </si>
  <si>
    <t>4.5.1.1.4.</t>
  </si>
  <si>
    <t>Gradski kotar Montovjerna</t>
  </si>
  <si>
    <t>4.5.1.1.5.</t>
  </si>
  <si>
    <t>Gradski kotar Lapad</t>
  </si>
  <si>
    <t>4.5.1.1.6.</t>
  </si>
  <si>
    <t>Gradski kotar Gruž</t>
  </si>
  <si>
    <t>4.5.1.1.7.</t>
  </si>
  <si>
    <t>Gradski kotar Komolac</t>
  </si>
  <si>
    <t>4.5.1.1.8.</t>
  </si>
  <si>
    <t>Gradski kotar Mokošica</t>
  </si>
  <si>
    <t>4.5.1.1.9.</t>
  </si>
  <si>
    <t>Gradski kotar Bosanka</t>
  </si>
  <si>
    <t>4.5.1.2.</t>
  </si>
  <si>
    <t>Uređenje turističkih mjesta</t>
  </si>
  <si>
    <t>4.5.1.2.1.</t>
  </si>
  <si>
    <t>Turističko mjesto Zaton</t>
  </si>
  <si>
    <t>4.5.1.2.2.</t>
  </si>
  <si>
    <t>Turističko mjesto Orašac</t>
  </si>
  <si>
    <t>4.5.1.2.3.</t>
  </si>
  <si>
    <t>Turističko mjesto Trsteno/Brsečine</t>
  </si>
  <si>
    <t>4.5.1.2.4.</t>
  </si>
  <si>
    <t>Turističko mjesto Koločep</t>
  </si>
  <si>
    <t>4.5.1.2.5.</t>
  </si>
  <si>
    <t>Turističko mjesto Lopud</t>
  </si>
  <si>
    <t>4.5.1.2.6.</t>
  </si>
  <si>
    <t>Turističko mjesto Suđurađ</t>
  </si>
  <si>
    <t>4.5.1.2.7.</t>
  </si>
  <si>
    <t>Turističko mjesto Šipanska luka</t>
  </si>
  <si>
    <t>4.5.1.2.8.</t>
  </si>
  <si>
    <t>Turističko mjesto Gromača</t>
  </si>
  <si>
    <t>4.5.1.2.9.</t>
  </si>
  <si>
    <t>Turističko mjesto Osojnik</t>
  </si>
  <si>
    <t>4.5.1.2.10.</t>
  </si>
  <si>
    <t>Turističko mjesto Mrčevo</t>
  </si>
  <si>
    <t>4.5.2.</t>
  </si>
  <si>
    <t>Akcije čišćenja podmorja</t>
  </si>
  <si>
    <t>4.5.3.</t>
  </si>
  <si>
    <t>Sajmovi cvijeća</t>
  </si>
  <si>
    <t>4.5.4.</t>
  </si>
  <si>
    <t>Razne ekološko-edukativne akcije</t>
  </si>
  <si>
    <t>4.5.5.</t>
  </si>
  <si>
    <t>Poticanje i pomaganje razvoja turizma na područjima koja nisu turistički razvijena</t>
  </si>
  <si>
    <t>ČLANSTVO U STRUKOVNIM ORGANIZACIJAMA</t>
  </si>
  <si>
    <t>5.1.</t>
  </si>
  <si>
    <t>5.2.</t>
  </si>
  <si>
    <t>Domaće strukovne i sl. organizacije</t>
  </si>
  <si>
    <t>ADMINISTRATIVNI POSLOVI</t>
  </si>
  <si>
    <t>6.1.</t>
  </si>
  <si>
    <t>Plaće</t>
  </si>
  <si>
    <t>6.1.1.</t>
  </si>
  <si>
    <t>Plaće zaposlenih u glavnom uredu</t>
  </si>
  <si>
    <t>6.1.2.</t>
  </si>
  <si>
    <t>Rashodi za radnike iz plaće</t>
  </si>
  <si>
    <t>6.2.</t>
  </si>
  <si>
    <t>Materijalni troškovi</t>
  </si>
  <si>
    <t>Troškovi za mat. i energiju</t>
  </si>
  <si>
    <t>Energija</t>
  </si>
  <si>
    <t>Uredski materijal</t>
  </si>
  <si>
    <t>Materijal za čišćenje</t>
  </si>
  <si>
    <t>Sitni inventar</t>
  </si>
  <si>
    <t>Kompjuterska oprema</t>
  </si>
  <si>
    <t>Ostali materijalni rashodi</t>
  </si>
  <si>
    <t>Rashodi za usluge</t>
  </si>
  <si>
    <t>Usluge za telefon, fax i internet</t>
  </si>
  <si>
    <t>Održavanje kompjutorske opreme</t>
  </si>
  <si>
    <t>Održavanje telefonske centrale</t>
  </si>
  <si>
    <t>Održavanje skutera /automobila</t>
  </si>
  <si>
    <t>Održavanje fotokopirnog uređaja</t>
  </si>
  <si>
    <t>Komunalne usluge</t>
  </si>
  <si>
    <t>Poštarina</t>
  </si>
  <si>
    <t>Odvjetničke usluge</t>
  </si>
  <si>
    <t>Bilježničke usluge</t>
  </si>
  <si>
    <t>Usluga-čišćenje ureda</t>
  </si>
  <si>
    <t>Održavanje klima uređaja</t>
  </si>
  <si>
    <t>Usluge održavanja ureda - zgrade</t>
  </si>
  <si>
    <t>Aparat za vodu</t>
  </si>
  <si>
    <t>Usluge zakupnine poslovnog prostora Brsalje</t>
  </si>
  <si>
    <t>Financijski rashodi</t>
  </si>
  <si>
    <t>Premija osiguranja imovine</t>
  </si>
  <si>
    <t>Troškovi platnog prometa</t>
  </si>
  <si>
    <t>Provizija za otkup deviza</t>
  </si>
  <si>
    <t>Kamate</t>
  </si>
  <si>
    <t>Osiguranje vozila u cestovnom prometu</t>
  </si>
  <si>
    <t>Ostali rashodi</t>
  </si>
  <si>
    <t>Rashod amortizacija</t>
  </si>
  <si>
    <t>Rashodi za pristojbe i nagodbe</t>
  </si>
  <si>
    <t>6.3.</t>
  </si>
  <si>
    <t>Tijela turističke zajednice</t>
  </si>
  <si>
    <t>6.3.1.</t>
  </si>
  <si>
    <t>Najam sale za sastanke, projektor, ozvučenje</t>
  </si>
  <si>
    <t>6.3.2.</t>
  </si>
  <si>
    <t>Ugošćavanje</t>
  </si>
  <si>
    <t>6.4.</t>
  </si>
  <si>
    <t>Troškovi poslovanja mreže predstavništava/ispostava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</si>
  <si>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</si>
  <si>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</si>
  <si>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</si>
  <si>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</si>
  <si>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</si>
  <si>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</si>
  <si>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</si>
  <si>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</si>
  <si>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</si>
  <si>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</si>
  <si>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</si>
  <si>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3.2.1.5.</t>
  </si>
  <si>
    <t>Total Dubrovnik News - Paul Bradbury</t>
  </si>
  <si>
    <t>Razvoj novih proizvoda (Digital Nomads, destinacija vjenčanja)</t>
  </si>
  <si>
    <t>2.3.2.24.</t>
  </si>
  <si>
    <t>Ostale potpore manifestacije</t>
  </si>
  <si>
    <t>3.10.6.</t>
  </si>
  <si>
    <t>Zaštitarske usluge - TIC Pile</t>
  </si>
  <si>
    <t>2.3.6.3.</t>
  </si>
  <si>
    <t>New Europe Market</t>
  </si>
  <si>
    <t>6.2.1.</t>
  </si>
  <si>
    <t>6.2.1.1.</t>
  </si>
  <si>
    <t>6.2.1.2.</t>
  </si>
  <si>
    <t>6.2.1.3.</t>
  </si>
  <si>
    <t>6.2.1.4.</t>
  </si>
  <si>
    <t>6.2.1.5.</t>
  </si>
  <si>
    <t>6.2.1.6.</t>
  </si>
  <si>
    <t>6.2.2.</t>
  </si>
  <si>
    <t>6.2.2.1.</t>
  </si>
  <si>
    <t>6.2.2.2.</t>
  </si>
  <si>
    <t>6.2.2.3.</t>
  </si>
  <si>
    <t>6.2.2.4.</t>
  </si>
  <si>
    <t>6.2.2.5.</t>
  </si>
  <si>
    <t>6.2.2.6.</t>
  </si>
  <si>
    <t>6.2.2.7.</t>
  </si>
  <si>
    <t>6.2.2.8.</t>
  </si>
  <si>
    <t>6.2.2.9.</t>
  </si>
  <si>
    <t>6.2.2.10.</t>
  </si>
  <si>
    <t>6.2.2.11.</t>
  </si>
  <si>
    <t>6.2.2.12.</t>
  </si>
  <si>
    <t>6.2.2.13.</t>
  </si>
  <si>
    <t>6.2.2.14.</t>
  </si>
  <si>
    <t>6.2.3.</t>
  </si>
  <si>
    <t>6.2.3.1.</t>
  </si>
  <si>
    <t>6.2.3.2.</t>
  </si>
  <si>
    <t>6.2.3.3.</t>
  </si>
  <si>
    <t>6.2.3.4.</t>
  </si>
  <si>
    <t>6.2.3.5.</t>
  </si>
  <si>
    <t>6.2.4.</t>
  </si>
  <si>
    <t>6.2.4.1.</t>
  </si>
  <si>
    <t>6.2.4.2.</t>
  </si>
  <si>
    <t>Lazareti Jazz Festival</t>
  </si>
  <si>
    <t>Šetando kroz park</t>
  </si>
  <si>
    <t>HGSS</t>
  </si>
  <si>
    <t>Moto klub Libertas Dubrovnik</t>
  </si>
  <si>
    <t>2.3.2.25</t>
  </si>
  <si>
    <t>2.3.2.26.</t>
  </si>
  <si>
    <t>2.3.2.27.</t>
  </si>
  <si>
    <t>2.3.2.28.</t>
  </si>
  <si>
    <t>6.2.2.15.</t>
  </si>
  <si>
    <t>Pretplate</t>
  </si>
  <si>
    <t xml:space="preserve">Midsummer scene - TZGD </t>
  </si>
  <si>
    <t xml:space="preserve">Ulicama našeg Grada </t>
  </si>
  <si>
    <t xml:space="preserve">Ostali prihodi </t>
  </si>
  <si>
    <t>Kredit</t>
  </si>
  <si>
    <t>Ostale potpore MICE</t>
  </si>
  <si>
    <t>Strateški projekti (HTZ)</t>
  </si>
  <si>
    <t>Bad Homburg - Domovnica</t>
  </si>
  <si>
    <t xml:space="preserve">Kratki dokumentarni filmovi - Duper </t>
  </si>
  <si>
    <t xml:space="preserve">Revizija i knjigovodstveni servis </t>
  </si>
  <si>
    <t>Međunarodne strukovne i sl. Organizacije (ICCA, USTOA, ECM, SITE)</t>
  </si>
  <si>
    <t>3.11.</t>
  </si>
  <si>
    <t>3.11.1.</t>
  </si>
  <si>
    <t>3.11.2.</t>
  </si>
  <si>
    <t>Turistička signalizacija</t>
  </si>
  <si>
    <t>4.5.6.</t>
  </si>
  <si>
    <t>Blagdanska dekoracija (Vrtlar)</t>
  </si>
  <si>
    <t>4.5.7.</t>
  </si>
  <si>
    <t>Digital Nomads</t>
  </si>
  <si>
    <t>Destinacija vjenčanja</t>
  </si>
  <si>
    <t>2.3.3.1.</t>
  </si>
  <si>
    <t>2.3.3.2.</t>
  </si>
  <si>
    <t>2.3.3.3.</t>
  </si>
  <si>
    <t>Razvoj ostalih novih proizvoda</t>
  </si>
  <si>
    <t>Ostali nespomenuti prihodi</t>
  </si>
  <si>
    <t>7.2.</t>
  </si>
  <si>
    <r>
      <t xml:space="preserve">Definiranje </t>
    </r>
    <r>
      <rPr>
        <b/>
        <i/>
        <sz val="10"/>
        <rFont val="Calibri"/>
        <family val="2"/>
      </rPr>
      <t>brending</t>
    </r>
    <r>
      <rPr>
        <b/>
        <sz val="10"/>
        <rFont val="Calibri"/>
        <family val="2"/>
      </rPr>
      <t xml:space="preserve"> sustava i</t>
    </r>
    <r>
      <rPr>
        <b/>
        <i/>
        <sz val="10"/>
        <rFont val="Calibri"/>
        <family val="2"/>
      </rPr>
      <t xml:space="preserve"> brend </t>
    </r>
    <r>
      <rPr>
        <b/>
        <sz val="10"/>
        <rFont val="Calibri"/>
        <family val="2"/>
      </rPr>
      <t>arhitekture</t>
    </r>
  </si>
  <si>
    <t>Marketinška kampanja TZGD AA/aviokompanije</t>
  </si>
  <si>
    <t>UDIO %</t>
  </si>
  <si>
    <t>6.2.2.16.</t>
  </si>
  <si>
    <t>REBALANS</t>
  </si>
  <si>
    <t>INDEKS REBALANS/PLAN</t>
  </si>
  <si>
    <t>HINA AMAN konferencija/ ETC HTZ</t>
  </si>
  <si>
    <t>Sudjelovanje na god. SKS kongresnog ureda</t>
  </si>
  <si>
    <t>2.3.6.4.</t>
  </si>
  <si>
    <t>ASTA 2020</t>
  </si>
  <si>
    <t>OSTVARENJE NA DAN 30.11.</t>
  </si>
  <si>
    <t>Preneseni prihod iz prethodne godine/a</t>
  </si>
</sst>
</file>

<file path=xl/styles.xml><?xml version="1.0" encoding="utf-8"?>
<styleSheet xmlns="http://schemas.openxmlformats.org/spreadsheetml/2006/main">
  <numFmts count="2">
    <numFmt numFmtId="172" formatCode="d&quot;.&quot;m&quot;.&quot;yyyy"/>
    <numFmt numFmtId="173" formatCode="d&quot;.&quot;mmm"/>
  </numFmts>
  <fonts count="19">
    <font>
      <sz val="11"/>
      <color rgb="FF00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4"/>
      <color rgb="FFFFFFFF"/>
      <name val="Calibri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0"/>
      <color theme="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3764"/>
        <bgColor rgb="FF003764"/>
      </patternFill>
    </fill>
    <fill>
      <patternFill patternType="solid">
        <fgColor rgb="FFFFFFFF"/>
        <bgColor rgb="FFFFFFFF"/>
      </patternFill>
    </fill>
    <fill>
      <patternFill patternType="solid">
        <fgColor rgb="FF8EA9DB"/>
        <bgColor rgb="FF8EA9D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8" tint="0.39997558519241921"/>
        <bgColor rgb="FF8EA9DB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3366"/>
        <bgColor rgb="FF003764"/>
      </patternFill>
    </fill>
    <fill>
      <patternFill patternType="solid">
        <fgColor rgb="FF00336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ont="0" applyBorder="0" applyProtection="0"/>
  </cellStyleXfs>
  <cellXfs count="131">
    <xf numFmtId="0" fontId="0" fillId="0" borderId="0" xfId="0"/>
    <xf numFmtId="0" fontId="0" fillId="0" borderId="0" xfId="0" applyBorder="1"/>
    <xf numFmtId="3" fontId="8" fillId="0" borderId="0" xfId="1" applyNumberFormat="1" applyFont="1" applyFill="1" applyBorder="1" applyAlignment="1">
      <alignment horizontal="right" wrapText="1"/>
    </xf>
    <xf numFmtId="0" fontId="8" fillId="0" borderId="0" xfId="1" applyFont="1" applyFill="1" applyBorder="1" applyAlignment="1"/>
    <xf numFmtId="3" fontId="8" fillId="0" borderId="0" xfId="1" applyNumberFormat="1" applyFont="1" applyFill="1" applyBorder="1" applyAlignment="1">
      <alignment horizontal="right"/>
    </xf>
    <xf numFmtId="3" fontId="0" fillId="0" borderId="0" xfId="0" applyNumberFormat="1"/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/>
    </xf>
    <xf numFmtId="3" fontId="2" fillId="2" borderId="1" xfId="1" applyNumberFormat="1" applyFont="1" applyFill="1" applyBorder="1" applyAlignment="1">
      <alignment horizontal="right" vertical="center"/>
    </xf>
    <xf numFmtId="0" fontId="11" fillId="3" borderId="1" xfId="1" applyFont="1" applyFill="1" applyBorder="1" applyAlignment="1">
      <alignment vertical="center" wrapText="1"/>
    </xf>
    <xf numFmtId="3" fontId="11" fillId="3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3" fontId="1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wrapText="1"/>
    </xf>
    <xf numFmtId="3" fontId="3" fillId="0" borderId="1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/>
    <xf numFmtId="3" fontId="3" fillId="0" borderId="1" xfId="1" applyNumberFormat="1" applyFont="1" applyFill="1" applyBorder="1" applyAlignment="1">
      <alignment horizontal="right"/>
    </xf>
    <xf numFmtId="0" fontId="1" fillId="0" borderId="1" xfId="1" applyFont="1" applyFill="1" applyBorder="1" applyAlignment="1">
      <alignment horizontal="left" wrapText="1"/>
    </xf>
    <xf numFmtId="3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/>
    <xf numFmtId="0" fontId="1" fillId="2" borderId="1" xfId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vertical="center" wrapText="1"/>
    </xf>
    <xf numFmtId="172" fontId="1" fillId="0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vertical="center" wrapText="1"/>
    </xf>
    <xf numFmtId="172" fontId="1" fillId="4" borderId="1" xfId="1" applyNumberFormat="1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3" fontId="1" fillId="4" borderId="1" xfId="1" applyNumberFormat="1" applyFont="1" applyFill="1" applyBorder="1" applyAlignment="1">
      <alignment horizontal="right" vertical="center" wrapText="1"/>
    </xf>
    <xf numFmtId="173" fontId="1" fillId="0" borderId="1" xfId="1" applyNumberFormat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3" fontId="9" fillId="4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0" fontId="9" fillId="5" borderId="1" xfId="1" applyFont="1" applyFill="1" applyBorder="1" applyAlignment="1">
      <alignment vertical="center" wrapText="1"/>
    </xf>
    <xf numFmtId="0" fontId="10" fillId="5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0" fontId="11" fillId="3" borderId="1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/>
    </xf>
    <xf numFmtId="0" fontId="10" fillId="2" borderId="4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5" borderId="4" xfId="1" applyFont="1" applyFill="1" applyBorder="1" applyAlignment="1">
      <alignment vertical="center" wrapText="1"/>
    </xf>
    <xf numFmtId="0" fontId="11" fillId="3" borderId="4" xfId="1" applyFont="1" applyFill="1" applyBorder="1" applyAlignment="1">
      <alignment vertical="center"/>
    </xf>
    <xf numFmtId="0" fontId="14" fillId="3" borderId="5" xfId="1" applyFont="1" applyFill="1" applyBorder="1" applyAlignment="1">
      <alignment vertical="center" wrapText="1"/>
    </xf>
    <xf numFmtId="0" fontId="15" fillId="6" borderId="6" xfId="0" applyFont="1" applyFill="1" applyBorder="1" applyAlignment="1">
      <alignment horizontal="center"/>
    </xf>
    <xf numFmtId="2" fontId="15" fillId="6" borderId="7" xfId="0" applyNumberFormat="1" applyFont="1" applyFill="1" applyBorder="1" applyAlignment="1">
      <alignment horizontal="center"/>
    </xf>
    <xf numFmtId="2" fontId="16" fillId="6" borderId="7" xfId="0" applyNumberFormat="1" applyFont="1" applyFill="1" applyBorder="1"/>
    <xf numFmtId="2" fontId="15" fillId="6" borderId="7" xfId="0" applyNumberFormat="1" applyFont="1" applyFill="1" applyBorder="1"/>
    <xf numFmtId="2" fontId="16" fillId="0" borderId="7" xfId="0" applyNumberFormat="1" applyFont="1" applyBorder="1"/>
    <xf numFmtId="0" fontId="16" fillId="0" borderId="0" xfId="0" applyFont="1"/>
    <xf numFmtId="2" fontId="15" fillId="7" borderId="7" xfId="0" applyNumberFormat="1" applyFont="1" applyFill="1" applyBorder="1" applyAlignment="1">
      <alignment horizontal="center"/>
    </xf>
    <xf numFmtId="3" fontId="2" fillId="8" borderId="1" xfId="1" applyNumberFormat="1" applyFont="1" applyFill="1" applyBorder="1" applyAlignment="1">
      <alignment horizontal="right" vertical="center" wrapText="1"/>
    </xf>
    <xf numFmtId="0" fontId="10" fillId="8" borderId="4" xfId="1" applyFont="1" applyFill="1" applyBorder="1" applyAlignment="1">
      <alignment vertical="center" wrapText="1"/>
    </xf>
    <xf numFmtId="0" fontId="2" fillId="8" borderId="1" xfId="1" applyFont="1" applyFill="1" applyBorder="1" applyAlignment="1">
      <alignment vertical="center" wrapText="1"/>
    </xf>
    <xf numFmtId="0" fontId="10" fillId="8" borderId="4" xfId="1" applyFont="1" applyFill="1" applyBorder="1" applyAlignment="1">
      <alignment vertical="center"/>
    </xf>
    <xf numFmtId="0" fontId="2" fillId="8" borderId="1" xfId="1" applyFont="1" applyFill="1" applyBorder="1" applyAlignment="1">
      <alignment vertical="center"/>
    </xf>
    <xf numFmtId="3" fontId="2" fillId="8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wrapText="1"/>
    </xf>
    <xf numFmtId="3" fontId="10" fillId="9" borderId="1" xfId="1" applyNumberFormat="1" applyFont="1" applyFill="1" applyBorder="1" applyAlignment="1">
      <alignment horizontal="right" vertical="center" wrapText="1"/>
    </xf>
    <xf numFmtId="2" fontId="16" fillId="10" borderId="7" xfId="0" applyNumberFormat="1" applyFont="1" applyFill="1" applyBorder="1"/>
    <xf numFmtId="3" fontId="11" fillId="11" borderId="1" xfId="1" applyNumberFormat="1" applyFont="1" applyFill="1" applyBorder="1" applyAlignment="1">
      <alignment horizontal="right" vertical="center" wrapText="1"/>
    </xf>
    <xf numFmtId="2" fontId="16" fillId="12" borderId="7" xfId="0" applyNumberFormat="1" applyFont="1" applyFill="1" applyBorder="1"/>
    <xf numFmtId="0" fontId="17" fillId="12" borderId="7" xfId="0" applyNumberFormat="1" applyFont="1" applyFill="1" applyBorder="1"/>
    <xf numFmtId="3" fontId="14" fillId="11" borderId="5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vertical="center" wrapText="1"/>
    </xf>
    <xf numFmtId="2" fontId="18" fillId="13" borderId="7" xfId="0" applyNumberFormat="1" applyFont="1" applyFill="1" applyBorder="1" applyAlignment="1">
      <alignment horizontal="center"/>
    </xf>
    <xf numFmtId="2" fontId="15" fillId="6" borderId="7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/>
    <xf numFmtId="2" fontId="15" fillId="7" borderId="7" xfId="0" applyNumberFormat="1" applyFont="1" applyFill="1" applyBorder="1"/>
    <xf numFmtId="0" fontId="9" fillId="2" borderId="8" xfId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right" vertical="center" wrapText="1"/>
    </xf>
    <xf numFmtId="3" fontId="2" fillId="0" borderId="9" xfId="1" applyNumberFormat="1" applyFont="1" applyFill="1" applyBorder="1" applyAlignment="1">
      <alignment horizontal="right" vertical="center" wrapText="1"/>
    </xf>
    <xf numFmtId="3" fontId="2" fillId="8" borderId="9" xfId="1" applyNumberFormat="1" applyFont="1" applyFill="1" applyBorder="1" applyAlignment="1">
      <alignment horizontal="right" vertical="center" wrapText="1"/>
    </xf>
    <xf numFmtId="3" fontId="2" fillId="2" borderId="9" xfId="1" applyNumberFormat="1" applyFont="1" applyFill="1" applyBorder="1" applyAlignment="1">
      <alignment horizontal="right" vertical="center"/>
    </xf>
    <xf numFmtId="3" fontId="2" fillId="8" borderId="9" xfId="1" applyNumberFormat="1" applyFont="1" applyFill="1" applyBorder="1" applyAlignment="1">
      <alignment horizontal="right" vertical="center"/>
    </xf>
    <xf numFmtId="3" fontId="11" fillId="3" borderId="9" xfId="1" applyNumberFormat="1" applyFont="1" applyFill="1" applyBorder="1" applyAlignment="1">
      <alignment horizontal="right" vertical="center" wrapText="1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right" vertical="center" wrapText="1"/>
    </xf>
    <xf numFmtId="3" fontId="9" fillId="0" borderId="9" xfId="1" applyNumberFormat="1" applyFont="1" applyFill="1" applyBorder="1" applyAlignment="1">
      <alignment horizontal="right" vertical="center" wrapText="1"/>
    </xf>
    <xf numFmtId="3" fontId="1" fillId="0" borderId="9" xfId="1" applyNumberFormat="1" applyFont="1" applyFill="1" applyBorder="1" applyAlignment="1">
      <alignment horizontal="right" vertical="center" wrapText="1"/>
    </xf>
    <xf numFmtId="3" fontId="3" fillId="0" borderId="9" xfId="1" applyNumberFormat="1" applyFont="1" applyFill="1" applyBorder="1" applyAlignment="1">
      <alignment horizontal="right" wrapText="1"/>
    </xf>
    <xf numFmtId="3" fontId="3" fillId="0" borderId="9" xfId="1" applyNumberFormat="1" applyFont="1" applyFill="1" applyBorder="1" applyAlignment="1">
      <alignment horizontal="right"/>
    </xf>
    <xf numFmtId="3" fontId="1" fillId="0" borderId="9" xfId="1" applyNumberFormat="1" applyFont="1" applyFill="1" applyBorder="1" applyAlignment="1">
      <alignment horizontal="right" wrapText="1"/>
    </xf>
    <xf numFmtId="3" fontId="5" fillId="0" borderId="9" xfId="1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 wrapText="1"/>
    </xf>
    <xf numFmtId="3" fontId="1" fillId="2" borderId="9" xfId="1" applyNumberFormat="1" applyFont="1" applyFill="1" applyBorder="1" applyAlignment="1">
      <alignment horizontal="right" vertical="center" wrapText="1"/>
    </xf>
    <xf numFmtId="3" fontId="6" fillId="0" borderId="9" xfId="1" applyNumberFormat="1" applyFont="1" applyFill="1" applyBorder="1" applyAlignment="1">
      <alignment horizontal="right" vertical="center" wrapText="1"/>
    </xf>
    <xf numFmtId="3" fontId="5" fillId="0" borderId="9" xfId="1" applyNumberFormat="1" applyFont="1" applyFill="1" applyBorder="1" applyAlignment="1">
      <alignment horizontal="right" vertical="center" wrapText="1"/>
    </xf>
    <xf numFmtId="3" fontId="1" fillId="4" borderId="9" xfId="1" applyNumberFormat="1" applyFont="1" applyFill="1" applyBorder="1" applyAlignment="1">
      <alignment horizontal="right" vertical="center" wrapText="1"/>
    </xf>
    <xf numFmtId="3" fontId="6" fillId="0" borderId="9" xfId="1" applyNumberFormat="1" applyFont="1" applyFill="1" applyBorder="1" applyAlignment="1">
      <alignment horizontal="right" wrapText="1"/>
    </xf>
    <xf numFmtId="3" fontId="11" fillId="11" borderId="9" xfId="1" applyNumberFormat="1" applyFont="1" applyFill="1" applyBorder="1" applyAlignment="1">
      <alignment horizontal="right" vertical="center" wrapText="1"/>
    </xf>
    <xf numFmtId="3" fontId="9" fillId="4" borderId="9" xfId="1" applyNumberFormat="1" applyFont="1" applyFill="1" applyBorder="1" applyAlignment="1">
      <alignment horizontal="right" vertical="center" wrapText="1"/>
    </xf>
    <xf numFmtId="3" fontId="12" fillId="0" borderId="9" xfId="1" applyNumberFormat="1" applyFont="1" applyFill="1" applyBorder="1" applyAlignment="1">
      <alignment horizontal="right" vertical="center" wrapText="1"/>
    </xf>
    <xf numFmtId="3" fontId="10" fillId="9" borderId="9" xfId="1" applyNumberFormat="1" applyFont="1" applyFill="1" applyBorder="1" applyAlignment="1">
      <alignment horizontal="right" vertical="center" wrapText="1"/>
    </xf>
    <xf numFmtId="3" fontId="10" fillId="0" borderId="9" xfId="1" applyNumberFormat="1" applyFont="1" applyFill="1" applyBorder="1" applyAlignment="1">
      <alignment horizontal="right" vertical="center" wrapText="1"/>
    </xf>
    <xf numFmtId="3" fontId="14" fillId="11" borderId="10" xfId="1" applyNumberFormat="1" applyFont="1" applyFill="1" applyBorder="1" applyAlignment="1">
      <alignment horizontal="right" vertical="center" wrapText="1"/>
    </xf>
    <xf numFmtId="3" fontId="9" fillId="8" borderId="9" xfId="1" applyNumberFormat="1" applyFont="1" applyFill="1" applyBorder="1" applyAlignment="1">
      <alignment horizontal="right" vertical="center" wrapText="1"/>
    </xf>
    <xf numFmtId="3" fontId="9" fillId="14" borderId="9" xfId="1" applyNumberFormat="1" applyFont="1" applyFill="1" applyBorder="1" applyAlignment="1">
      <alignment horizontal="right" vertical="center" wrapText="1"/>
    </xf>
    <xf numFmtId="3" fontId="3" fillId="0" borderId="9" xfId="1" applyNumberFormat="1" applyFont="1" applyFill="1" applyBorder="1" applyAlignment="1">
      <alignment horizontal="right" vertical="center" wrapText="1"/>
    </xf>
    <xf numFmtId="0" fontId="0" fillId="3" borderId="4" xfId="0" applyFill="1" applyBorder="1"/>
    <xf numFmtId="0" fontId="0" fillId="3" borderId="1" xfId="0" applyFill="1" applyBorder="1"/>
    <xf numFmtId="0" fontId="0" fillId="4" borderId="4" xfId="0" applyFill="1" applyBorder="1"/>
    <xf numFmtId="0" fontId="0" fillId="4" borderId="1" xfId="0" applyFill="1" applyBorder="1"/>
    <xf numFmtId="0" fontId="14" fillId="3" borderId="11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0"/>
  <sheetViews>
    <sheetView tabSelected="1" zoomScale="90" zoomScaleNormal="90" workbookViewId="0">
      <selection activeCell="K15" sqref="K15"/>
    </sheetView>
  </sheetViews>
  <sheetFormatPr defaultColWidth="11.42578125" defaultRowHeight="15"/>
  <cols>
    <col min="1" max="1" width="7.42578125" customWidth="1"/>
    <col min="2" max="2" width="14.85546875" customWidth="1"/>
    <col min="3" max="3" width="66.85546875" customWidth="1"/>
    <col min="4" max="7" width="31.85546875" customWidth="1"/>
    <col min="8" max="8" width="13.7109375" style="71" customWidth="1"/>
    <col min="9" max="9" width="11.42578125" customWidth="1"/>
  </cols>
  <sheetData>
    <row r="1" spans="1:8">
      <c r="A1" s="49"/>
      <c r="B1" s="50"/>
      <c r="C1" s="50" t="s">
        <v>0</v>
      </c>
      <c r="D1" s="50" t="s">
        <v>1</v>
      </c>
      <c r="E1" s="95" t="s">
        <v>527</v>
      </c>
      <c r="F1" s="95" t="s">
        <v>521</v>
      </c>
      <c r="G1" s="95" t="s">
        <v>522</v>
      </c>
      <c r="H1" s="66" t="s">
        <v>519</v>
      </c>
    </row>
    <row r="2" spans="1:8" ht="14.45" customHeight="1">
      <c r="A2" s="51" t="s">
        <v>2</v>
      </c>
      <c r="B2" s="7"/>
      <c r="C2" s="8" t="s">
        <v>3</v>
      </c>
      <c r="D2" s="9">
        <f>D3+D4</f>
        <v>8993000</v>
      </c>
      <c r="E2" s="96">
        <f>E3+E4</f>
        <v>7393031.2699999996</v>
      </c>
      <c r="F2" s="96">
        <f>F3+F4</f>
        <v>7540442</v>
      </c>
      <c r="G2" s="96">
        <f>F2/D2*100</f>
        <v>83.847903925275219</v>
      </c>
      <c r="H2" s="67">
        <f>D2/$D$15*100</f>
        <v>52.796317349722322</v>
      </c>
    </row>
    <row r="3" spans="1:8" ht="14.45" customHeight="1">
      <c r="A3" s="52"/>
      <c r="B3" s="11" t="s">
        <v>4</v>
      </c>
      <c r="C3" s="11" t="s">
        <v>5</v>
      </c>
      <c r="D3" s="12">
        <v>7813000</v>
      </c>
      <c r="E3" s="97">
        <v>5939631</v>
      </c>
      <c r="F3" s="97">
        <v>6087042</v>
      </c>
      <c r="G3" s="98">
        <f t="shared" ref="G3:G14" si="0">F3/D3*100</f>
        <v>77.909151414309491</v>
      </c>
      <c r="H3" s="72">
        <f t="shared" ref="H3:H14" si="1">D3/$D$15*100</f>
        <v>45.8687454079151</v>
      </c>
    </row>
    <row r="4" spans="1:8" ht="13.9" customHeight="1">
      <c r="A4" s="53"/>
      <c r="B4" s="11" t="s">
        <v>6</v>
      </c>
      <c r="C4" s="11" t="s">
        <v>7</v>
      </c>
      <c r="D4" s="12">
        <v>1180000</v>
      </c>
      <c r="E4" s="97">
        <v>1453400.27</v>
      </c>
      <c r="F4" s="97">
        <v>1453400</v>
      </c>
      <c r="G4" s="98">
        <f t="shared" si="0"/>
        <v>123.16949152542374</v>
      </c>
      <c r="H4" s="72">
        <f t="shared" si="1"/>
        <v>6.9275719418072219</v>
      </c>
    </row>
    <row r="5" spans="1:8" ht="14.45" customHeight="1">
      <c r="A5" s="51" t="s">
        <v>8</v>
      </c>
      <c r="B5" s="8"/>
      <c r="C5" s="8" t="s">
        <v>9</v>
      </c>
      <c r="D5" s="9">
        <f>D6</f>
        <v>1800000</v>
      </c>
      <c r="E5" s="96">
        <f>E6</f>
        <v>275000</v>
      </c>
      <c r="F5" s="96">
        <f>F6</f>
        <v>1800000</v>
      </c>
      <c r="G5" s="96">
        <f t="shared" si="0"/>
        <v>100</v>
      </c>
      <c r="H5" s="67">
        <f t="shared" si="1"/>
        <v>10.567482623095762</v>
      </c>
    </row>
    <row r="6" spans="1:8" ht="12.6" customHeight="1">
      <c r="A6" s="74"/>
      <c r="B6" s="75" t="s">
        <v>10</v>
      </c>
      <c r="C6" s="75" t="s">
        <v>11</v>
      </c>
      <c r="D6" s="73">
        <v>1800000</v>
      </c>
      <c r="E6" s="98">
        <v>275000</v>
      </c>
      <c r="F6" s="98">
        <v>1800000</v>
      </c>
      <c r="G6" s="98">
        <f t="shared" si="0"/>
        <v>100</v>
      </c>
      <c r="H6" s="72">
        <f t="shared" si="1"/>
        <v>10.567482623095762</v>
      </c>
    </row>
    <row r="7" spans="1:8">
      <c r="A7" s="54" t="s">
        <v>12</v>
      </c>
      <c r="B7" s="13"/>
      <c r="C7" s="13" t="s">
        <v>13</v>
      </c>
      <c r="D7" s="14">
        <f>D8</f>
        <v>20000</v>
      </c>
      <c r="E7" s="99">
        <f>E8</f>
        <v>0</v>
      </c>
      <c r="F7" s="99">
        <f>F8</f>
        <v>0</v>
      </c>
      <c r="G7" s="96">
        <f t="shared" si="0"/>
        <v>0</v>
      </c>
      <c r="H7" s="67">
        <f t="shared" si="1"/>
        <v>0.11741647358995291</v>
      </c>
    </row>
    <row r="8" spans="1:8" ht="12.6" customHeight="1">
      <c r="A8" s="76"/>
      <c r="B8" s="77" t="s">
        <v>14</v>
      </c>
      <c r="C8" s="77" t="s">
        <v>15</v>
      </c>
      <c r="D8" s="78">
        <v>20000</v>
      </c>
      <c r="E8" s="100"/>
      <c r="F8" s="100"/>
      <c r="G8" s="98">
        <f t="shared" si="0"/>
        <v>0</v>
      </c>
      <c r="H8" s="72">
        <f t="shared" si="1"/>
        <v>0.11741647358995291</v>
      </c>
    </row>
    <row r="9" spans="1:8">
      <c r="A9" s="54" t="s">
        <v>16</v>
      </c>
      <c r="B9" s="13"/>
      <c r="C9" s="13" t="s">
        <v>17</v>
      </c>
      <c r="D9" s="14"/>
      <c r="E9" s="99"/>
      <c r="F9" s="99">
        <v>8962</v>
      </c>
      <c r="G9" s="96" t="e">
        <f t="shared" si="0"/>
        <v>#DIV/0!</v>
      </c>
      <c r="H9" s="67">
        <f t="shared" si="1"/>
        <v>0</v>
      </c>
    </row>
    <row r="10" spans="1:8">
      <c r="A10" s="54" t="s">
        <v>18</v>
      </c>
      <c r="B10" s="13"/>
      <c r="C10" s="13" t="s">
        <v>19</v>
      </c>
      <c r="D10" s="14"/>
      <c r="E10" s="99"/>
      <c r="F10" s="99"/>
      <c r="G10" s="96" t="e">
        <f t="shared" si="0"/>
        <v>#DIV/0!</v>
      </c>
      <c r="H10" s="67">
        <f t="shared" si="1"/>
        <v>0</v>
      </c>
    </row>
    <row r="11" spans="1:8">
      <c r="A11" s="54" t="s">
        <v>20</v>
      </c>
      <c r="B11" s="13"/>
      <c r="C11" s="13" t="s">
        <v>528</v>
      </c>
      <c r="D11" s="14">
        <v>1210385</v>
      </c>
      <c r="E11" s="99"/>
      <c r="F11" s="99">
        <v>893503</v>
      </c>
      <c r="G11" s="96">
        <f t="shared" si="0"/>
        <v>73.819735042982188</v>
      </c>
      <c r="H11" s="67">
        <f t="shared" si="1"/>
        <v>7.1059569193087579</v>
      </c>
    </row>
    <row r="12" spans="1:8">
      <c r="A12" s="54" t="s">
        <v>21</v>
      </c>
      <c r="B12" s="13"/>
      <c r="C12" s="13" t="s">
        <v>494</v>
      </c>
      <c r="D12" s="14">
        <f>D13+D14</f>
        <v>5010000</v>
      </c>
      <c r="E12" s="99">
        <f>E13+E14</f>
        <v>5199854.04</v>
      </c>
      <c r="F12" s="99">
        <f>F13+F14</f>
        <v>5199854</v>
      </c>
      <c r="G12" s="96">
        <f t="shared" si="0"/>
        <v>103.78950099800399</v>
      </c>
      <c r="H12" s="67">
        <f t="shared" si="1"/>
        <v>29.412826634283203</v>
      </c>
    </row>
    <row r="13" spans="1:8" ht="12" customHeight="1">
      <c r="A13" s="76"/>
      <c r="B13" s="77" t="s">
        <v>22</v>
      </c>
      <c r="C13" s="77" t="s">
        <v>495</v>
      </c>
      <c r="D13" s="78">
        <v>5000000</v>
      </c>
      <c r="E13" s="100">
        <v>5000000</v>
      </c>
      <c r="F13" s="100">
        <v>5000000</v>
      </c>
      <c r="G13" s="98">
        <f t="shared" si="0"/>
        <v>100</v>
      </c>
      <c r="H13" s="72">
        <f t="shared" si="1"/>
        <v>29.354118397488229</v>
      </c>
    </row>
    <row r="14" spans="1:8" ht="15" customHeight="1">
      <c r="A14" s="76"/>
      <c r="B14" s="77" t="s">
        <v>516</v>
      </c>
      <c r="C14" s="77" t="s">
        <v>515</v>
      </c>
      <c r="D14" s="78">
        <v>10000</v>
      </c>
      <c r="E14" s="100">
        <v>199854.04</v>
      </c>
      <c r="F14" s="100">
        <v>199854</v>
      </c>
      <c r="G14" s="98">
        <f t="shared" si="0"/>
        <v>1998.54</v>
      </c>
      <c r="H14" s="72">
        <f t="shared" si="1"/>
        <v>5.8708236794976457E-2</v>
      </c>
    </row>
    <row r="15" spans="1:8">
      <c r="A15" s="125"/>
      <c r="B15" s="126"/>
      <c r="C15" s="15" t="s">
        <v>23</v>
      </c>
      <c r="D15" s="16">
        <f>D2+D5+D7+SUM(D9:D12)</f>
        <v>17033385</v>
      </c>
      <c r="E15" s="101">
        <f>E2+E5+E7+SUM(E9:E12)</f>
        <v>12867885.309999999</v>
      </c>
      <c r="F15" s="101">
        <f>F2+F5+F7+SUM(F9:F12)</f>
        <v>15442761</v>
      </c>
      <c r="G15" s="101">
        <f>F15/D15*100</f>
        <v>90.66172695562274</v>
      </c>
      <c r="H15" s="91"/>
    </row>
    <row r="16" spans="1:8" ht="18" customHeight="1">
      <c r="A16" s="55"/>
      <c r="B16" s="6"/>
      <c r="C16" s="6" t="s">
        <v>24</v>
      </c>
      <c r="D16" s="6" t="s">
        <v>1</v>
      </c>
      <c r="E16" s="102" t="s">
        <v>527</v>
      </c>
      <c r="F16" s="102" t="s">
        <v>521</v>
      </c>
      <c r="G16" s="102" t="s">
        <v>522</v>
      </c>
      <c r="H16" s="92" t="s">
        <v>519</v>
      </c>
    </row>
    <row r="17" spans="1:8" ht="17.45" customHeight="1">
      <c r="A17" s="56" t="s">
        <v>2</v>
      </c>
      <c r="B17" s="17"/>
      <c r="C17" s="17" t="s">
        <v>25</v>
      </c>
      <c r="D17" s="18">
        <f>SUM(D18:D20)</f>
        <v>0</v>
      </c>
      <c r="E17" s="103">
        <f>SUM(E18:E20)</f>
        <v>0</v>
      </c>
      <c r="F17" s="103">
        <f>SUM(F18:F20)</f>
        <v>0</v>
      </c>
      <c r="G17" s="103" t="e">
        <f>F17/D17*100</f>
        <v>#DIV/0!</v>
      </c>
      <c r="H17" s="69">
        <f>D17/$D$267*100</f>
        <v>0</v>
      </c>
    </row>
    <row r="18" spans="1:8" ht="17.45" customHeight="1">
      <c r="A18" s="57"/>
      <c r="B18" s="19" t="s">
        <v>4</v>
      </c>
      <c r="C18" s="19" t="s">
        <v>26</v>
      </c>
      <c r="D18" s="20">
        <v>0</v>
      </c>
      <c r="E18" s="104">
        <v>0</v>
      </c>
      <c r="F18" s="104">
        <v>0</v>
      </c>
      <c r="G18" s="122" t="e">
        <f t="shared" ref="G18:G81" si="2">F18/D18*100</f>
        <v>#DIV/0!</v>
      </c>
      <c r="H18" s="94">
        <f t="shared" ref="H18:H81" si="3">D18/$D$267*100</f>
        <v>0</v>
      </c>
    </row>
    <row r="19" spans="1:8" ht="13.9" customHeight="1">
      <c r="A19" s="58"/>
      <c r="B19" s="19" t="s">
        <v>6</v>
      </c>
      <c r="C19" s="19" t="s">
        <v>27</v>
      </c>
      <c r="D19" s="20">
        <v>0</v>
      </c>
      <c r="E19" s="104">
        <v>0</v>
      </c>
      <c r="F19" s="104">
        <v>0</v>
      </c>
      <c r="G19" s="122" t="e">
        <f t="shared" si="2"/>
        <v>#DIV/0!</v>
      </c>
      <c r="H19" s="94">
        <f t="shared" si="3"/>
        <v>0</v>
      </c>
    </row>
    <row r="20" spans="1:8" ht="15.6" customHeight="1">
      <c r="A20" s="57"/>
      <c r="B20" s="19" t="s">
        <v>28</v>
      </c>
      <c r="C20" s="19" t="s">
        <v>29</v>
      </c>
      <c r="D20" s="20">
        <v>0</v>
      </c>
      <c r="E20" s="104">
        <v>0</v>
      </c>
      <c r="F20" s="104">
        <v>0</v>
      </c>
      <c r="G20" s="122" t="e">
        <f t="shared" si="2"/>
        <v>#DIV/0!</v>
      </c>
      <c r="H20" s="94">
        <f t="shared" si="3"/>
        <v>0</v>
      </c>
    </row>
    <row r="21" spans="1:8" ht="15" customHeight="1">
      <c r="A21" s="56" t="s">
        <v>30</v>
      </c>
      <c r="B21" s="17"/>
      <c r="C21" s="17" t="s">
        <v>31</v>
      </c>
      <c r="D21" s="18">
        <f>D22+D23+D25+D95+D96</f>
        <v>3312000</v>
      </c>
      <c r="E21" s="103">
        <f>E22+E23+E25+E95+E96</f>
        <v>1303643.8800000001</v>
      </c>
      <c r="F21" s="103">
        <f>F22+F23+F25+F95+F96</f>
        <v>1864470.82</v>
      </c>
      <c r="G21" s="103">
        <f t="shared" si="2"/>
        <v>56.294408816425126</v>
      </c>
      <c r="H21" s="69">
        <f t="shared" si="3"/>
        <v>19.444168220556783</v>
      </c>
    </row>
    <row r="22" spans="1:8" ht="15.6" customHeight="1">
      <c r="A22" s="58"/>
      <c r="B22" s="22" t="s">
        <v>10</v>
      </c>
      <c r="C22" s="22" t="s">
        <v>32</v>
      </c>
      <c r="D22" s="23">
        <v>0</v>
      </c>
      <c r="E22" s="105">
        <v>0</v>
      </c>
      <c r="F22" s="105">
        <v>0</v>
      </c>
      <c r="G22" s="122" t="e">
        <f t="shared" si="2"/>
        <v>#DIV/0!</v>
      </c>
      <c r="H22" s="94">
        <f t="shared" si="3"/>
        <v>0</v>
      </c>
    </row>
    <row r="23" spans="1:8" ht="13.9" customHeight="1">
      <c r="A23" s="57"/>
      <c r="B23" s="22" t="s">
        <v>33</v>
      </c>
      <c r="C23" s="22" t="s">
        <v>34</v>
      </c>
      <c r="D23" s="23">
        <f>D24</f>
        <v>25000</v>
      </c>
      <c r="E23" s="105">
        <f>E24</f>
        <v>19825</v>
      </c>
      <c r="F23" s="105">
        <f>F24</f>
        <v>19825</v>
      </c>
      <c r="G23" s="122">
        <f t="shared" si="2"/>
        <v>79.3</v>
      </c>
      <c r="H23" s="94">
        <f t="shared" si="3"/>
        <v>0.14677059345227042</v>
      </c>
    </row>
    <row r="24" spans="1:8" ht="14.45" customHeight="1">
      <c r="A24" s="59"/>
      <c r="B24" s="22" t="s">
        <v>35</v>
      </c>
      <c r="C24" s="22" t="s">
        <v>36</v>
      </c>
      <c r="D24" s="23">
        <v>25000</v>
      </c>
      <c r="E24" s="105">
        <v>19825</v>
      </c>
      <c r="F24" s="105">
        <v>19825</v>
      </c>
      <c r="G24" s="122">
        <f t="shared" si="2"/>
        <v>79.3</v>
      </c>
      <c r="H24" s="94">
        <f t="shared" si="3"/>
        <v>0.14677059345227042</v>
      </c>
    </row>
    <row r="25" spans="1:8" ht="12" customHeight="1">
      <c r="A25" s="57"/>
      <c r="B25" s="22" t="s">
        <v>37</v>
      </c>
      <c r="C25" s="22" t="s">
        <v>38</v>
      </c>
      <c r="D25" s="23">
        <f>D26+D47+D76+D80+D84+D85+D90</f>
        <v>3287000</v>
      </c>
      <c r="E25" s="105">
        <f>E26+E47+E76+E80+E84+E85+E90</f>
        <v>1283818.8800000001</v>
      </c>
      <c r="F25" s="105">
        <f>F26+F47+F76+F80+F84+F85+F90</f>
        <v>1844645.82</v>
      </c>
      <c r="G25" s="122">
        <f t="shared" si="2"/>
        <v>56.119434742926686</v>
      </c>
      <c r="H25" s="94">
        <f t="shared" si="3"/>
        <v>19.297397627104516</v>
      </c>
    </row>
    <row r="26" spans="1:8" ht="12.6" customHeight="1">
      <c r="A26" s="57"/>
      <c r="B26" s="22" t="s">
        <v>39</v>
      </c>
      <c r="C26" s="22" t="s">
        <v>40</v>
      </c>
      <c r="D26" s="23">
        <f>SUM(D27:D46)</f>
        <v>1680000</v>
      </c>
      <c r="E26" s="105">
        <f>SUM(E27:E46)</f>
        <v>300296.52</v>
      </c>
      <c r="F26" s="105">
        <f>SUM(F27:F46)</f>
        <v>800971</v>
      </c>
      <c r="G26" s="122">
        <f t="shared" si="2"/>
        <v>47.67684523809524</v>
      </c>
      <c r="H26" s="94">
        <f t="shared" si="3"/>
        <v>9.8629838799925729</v>
      </c>
    </row>
    <row r="27" spans="1:8" ht="14.45" customHeight="1">
      <c r="A27" s="57"/>
      <c r="B27" s="22" t="s">
        <v>41</v>
      </c>
      <c r="C27" s="24" t="s">
        <v>42</v>
      </c>
      <c r="D27" s="25">
        <v>30000</v>
      </c>
      <c r="E27" s="106">
        <v>6125</v>
      </c>
      <c r="F27" s="106">
        <v>12000</v>
      </c>
      <c r="G27" s="122">
        <f t="shared" si="2"/>
        <v>40</v>
      </c>
      <c r="H27" s="93">
        <f t="shared" si="3"/>
        <v>0.17612471214272452</v>
      </c>
    </row>
    <row r="28" spans="1:8" ht="13.15" customHeight="1">
      <c r="A28" s="57"/>
      <c r="B28" s="22" t="s">
        <v>43</v>
      </c>
      <c r="C28" s="24" t="s">
        <v>44</v>
      </c>
      <c r="D28" s="25">
        <v>35000</v>
      </c>
      <c r="E28" s="106">
        <v>0</v>
      </c>
      <c r="F28" s="106">
        <v>0</v>
      </c>
      <c r="G28" s="122">
        <f t="shared" si="2"/>
        <v>0</v>
      </c>
      <c r="H28" s="93">
        <f t="shared" si="3"/>
        <v>0.20547883083317861</v>
      </c>
    </row>
    <row r="29" spans="1:8" ht="13.15" customHeight="1">
      <c r="A29" s="57"/>
      <c r="B29" s="22" t="s">
        <v>45</v>
      </c>
      <c r="C29" s="24" t="s">
        <v>46</v>
      </c>
      <c r="D29" s="25">
        <v>50000</v>
      </c>
      <c r="E29" s="106">
        <v>19951.759999999998</v>
      </c>
      <c r="F29" s="106">
        <v>19952</v>
      </c>
      <c r="G29" s="122">
        <f t="shared" si="2"/>
        <v>39.904000000000003</v>
      </c>
      <c r="H29" s="93">
        <f t="shared" si="3"/>
        <v>0.29354118690454084</v>
      </c>
    </row>
    <row r="30" spans="1:8" ht="13.9" customHeight="1">
      <c r="A30" s="58"/>
      <c r="B30" s="22" t="s">
        <v>47</v>
      </c>
      <c r="C30" s="26" t="s">
        <v>48</v>
      </c>
      <c r="D30" s="25">
        <v>50000</v>
      </c>
      <c r="E30" s="106">
        <v>6900</v>
      </c>
      <c r="F30" s="106">
        <v>40000</v>
      </c>
      <c r="G30" s="122">
        <f t="shared" si="2"/>
        <v>80</v>
      </c>
      <c r="H30" s="93">
        <f t="shared" si="3"/>
        <v>0.29354118690454084</v>
      </c>
    </row>
    <row r="31" spans="1:8" ht="12.6" customHeight="1">
      <c r="A31" s="57"/>
      <c r="B31" s="22" t="s">
        <v>49</v>
      </c>
      <c r="C31" s="24" t="s">
        <v>50</v>
      </c>
      <c r="D31" s="25">
        <v>30000</v>
      </c>
      <c r="E31" s="106">
        <v>7924.5</v>
      </c>
      <c r="F31" s="106">
        <v>7925</v>
      </c>
      <c r="G31" s="122">
        <f t="shared" si="2"/>
        <v>26.416666666666664</v>
      </c>
      <c r="H31" s="93">
        <f t="shared" si="3"/>
        <v>0.17612471214272452</v>
      </c>
    </row>
    <row r="32" spans="1:8" ht="13.15" customHeight="1">
      <c r="A32" s="57"/>
      <c r="B32" s="22" t="s">
        <v>51</v>
      </c>
      <c r="C32" s="24" t="s">
        <v>493</v>
      </c>
      <c r="D32" s="25">
        <v>250000</v>
      </c>
      <c r="E32" s="106">
        <v>24057</v>
      </c>
      <c r="F32" s="106">
        <v>24057</v>
      </c>
      <c r="G32" s="122">
        <f t="shared" si="2"/>
        <v>9.6227999999999998</v>
      </c>
      <c r="H32" s="93">
        <f t="shared" si="3"/>
        <v>1.4677059345227041</v>
      </c>
    </row>
    <row r="33" spans="1:8" ht="14.45" customHeight="1">
      <c r="A33" s="57"/>
      <c r="B33" s="22" t="s">
        <v>52</v>
      </c>
      <c r="C33" s="24" t="s">
        <v>53</v>
      </c>
      <c r="D33" s="25">
        <v>20000</v>
      </c>
      <c r="E33" s="106">
        <v>17921.599999999999</v>
      </c>
      <c r="F33" s="106">
        <v>17922</v>
      </c>
      <c r="G33" s="122">
        <f t="shared" si="2"/>
        <v>89.61</v>
      </c>
      <c r="H33" s="93">
        <f t="shared" si="3"/>
        <v>0.11741647476181633</v>
      </c>
    </row>
    <row r="34" spans="1:8" ht="13.9" customHeight="1">
      <c r="A34" s="57"/>
      <c r="B34" s="22" t="s">
        <v>54</v>
      </c>
      <c r="C34" s="24" t="s">
        <v>55</v>
      </c>
      <c r="D34" s="25">
        <v>200000</v>
      </c>
      <c r="E34" s="106">
        <v>42300.51</v>
      </c>
      <c r="F34" s="106">
        <v>42301</v>
      </c>
      <c r="G34" s="122">
        <f t="shared" si="2"/>
        <v>21.150500000000001</v>
      </c>
      <c r="H34" s="93">
        <f t="shared" si="3"/>
        <v>1.1741647476181634</v>
      </c>
    </row>
    <row r="35" spans="1:8" ht="13.9" customHeight="1">
      <c r="A35" s="57"/>
      <c r="B35" s="22" t="s">
        <v>56</v>
      </c>
      <c r="C35" s="24" t="s">
        <v>57</v>
      </c>
      <c r="D35" s="25">
        <v>50000</v>
      </c>
      <c r="E35" s="106">
        <v>49234.03</v>
      </c>
      <c r="F35" s="106">
        <v>49234</v>
      </c>
      <c r="G35" s="122">
        <f t="shared" si="2"/>
        <v>98.468000000000004</v>
      </c>
      <c r="H35" s="93">
        <f t="shared" si="3"/>
        <v>0.29354118690454084</v>
      </c>
    </row>
    <row r="36" spans="1:8" ht="13.9" customHeight="1">
      <c r="A36" s="57"/>
      <c r="B36" s="22" t="s">
        <v>58</v>
      </c>
      <c r="C36" s="24" t="s">
        <v>59</v>
      </c>
      <c r="D36" s="25">
        <v>20000</v>
      </c>
      <c r="E36" s="106">
        <v>0</v>
      </c>
      <c r="F36" s="106">
        <v>0</v>
      </c>
      <c r="G36" s="122">
        <f t="shared" si="2"/>
        <v>0</v>
      </c>
      <c r="H36" s="93">
        <f t="shared" si="3"/>
        <v>0.11741647476181633</v>
      </c>
    </row>
    <row r="37" spans="1:8" ht="13.9" customHeight="1">
      <c r="A37" s="57"/>
      <c r="B37" s="22" t="s">
        <v>60</v>
      </c>
      <c r="C37" s="24" t="s">
        <v>61</v>
      </c>
      <c r="D37" s="25">
        <v>35000</v>
      </c>
      <c r="E37" s="106">
        <v>0</v>
      </c>
      <c r="F37" s="106">
        <v>0</v>
      </c>
      <c r="G37" s="122">
        <f t="shared" si="2"/>
        <v>0</v>
      </c>
      <c r="H37" s="93">
        <f t="shared" si="3"/>
        <v>0.20547883083317861</v>
      </c>
    </row>
    <row r="38" spans="1:8">
      <c r="A38" s="57"/>
      <c r="B38" s="22" t="s">
        <v>62</v>
      </c>
      <c r="C38" s="24" t="s">
        <v>63</v>
      </c>
      <c r="D38" s="25">
        <v>20000</v>
      </c>
      <c r="E38" s="106">
        <v>0</v>
      </c>
      <c r="F38" s="106">
        <v>0</v>
      </c>
      <c r="G38" s="122">
        <f t="shared" si="2"/>
        <v>0</v>
      </c>
      <c r="H38" s="93">
        <f t="shared" si="3"/>
        <v>0.11741647476181633</v>
      </c>
    </row>
    <row r="39" spans="1:8">
      <c r="A39" s="57"/>
      <c r="B39" s="22" t="s">
        <v>64</v>
      </c>
      <c r="C39" s="27" t="s">
        <v>65</v>
      </c>
      <c r="D39" s="28">
        <v>20000</v>
      </c>
      <c r="E39" s="107">
        <v>0</v>
      </c>
      <c r="F39" s="107">
        <v>0</v>
      </c>
      <c r="G39" s="122">
        <f t="shared" si="2"/>
        <v>0</v>
      </c>
      <c r="H39" s="93">
        <f t="shared" si="3"/>
        <v>0.11741647476181633</v>
      </c>
    </row>
    <row r="40" spans="1:8" ht="13.9" customHeight="1">
      <c r="A40" s="57"/>
      <c r="B40" s="22" t="s">
        <v>66</v>
      </c>
      <c r="C40" s="26" t="s">
        <v>67</v>
      </c>
      <c r="D40" s="25">
        <v>20000</v>
      </c>
      <c r="E40" s="106">
        <v>17255.12</v>
      </c>
      <c r="F40" s="106">
        <v>17255</v>
      </c>
      <c r="G40" s="122">
        <f t="shared" si="2"/>
        <v>86.275000000000006</v>
      </c>
      <c r="H40" s="93">
        <f t="shared" si="3"/>
        <v>0.11741647476181633</v>
      </c>
    </row>
    <row r="41" spans="1:8" ht="13.15" customHeight="1">
      <c r="A41" s="58"/>
      <c r="B41" s="22" t="s">
        <v>68</v>
      </c>
      <c r="C41" s="26" t="s">
        <v>69</v>
      </c>
      <c r="D41" s="25">
        <v>200000</v>
      </c>
      <c r="E41" s="106">
        <v>80325</v>
      </c>
      <c r="F41" s="106">
        <v>80325</v>
      </c>
      <c r="G41" s="122">
        <f t="shared" si="2"/>
        <v>40.162500000000001</v>
      </c>
      <c r="H41" s="93">
        <f t="shared" si="3"/>
        <v>1.1741647476181634</v>
      </c>
    </row>
    <row r="42" spans="1:8" ht="13.15" customHeight="1">
      <c r="A42" s="57"/>
      <c r="B42" s="22" t="s">
        <v>70</v>
      </c>
      <c r="C42" s="26" t="s">
        <v>71</v>
      </c>
      <c r="D42" s="25">
        <v>30000</v>
      </c>
      <c r="E42" s="106">
        <v>0</v>
      </c>
      <c r="F42" s="106">
        <v>0</v>
      </c>
      <c r="G42" s="122">
        <f t="shared" si="2"/>
        <v>0</v>
      </c>
      <c r="H42" s="93">
        <f t="shared" si="3"/>
        <v>0.17612471214272452</v>
      </c>
    </row>
    <row r="43" spans="1:8" ht="12" customHeight="1">
      <c r="A43" s="57"/>
      <c r="B43" s="22" t="s">
        <v>72</v>
      </c>
      <c r="C43" s="24" t="s">
        <v>73</v>
      </c>
      <c r="D43" s="25">
        <v>120000</v>
      </c>
      <c r="E43" s="106">
        <v>13350</v>
      </c>
      <c r="F43" s="106">
        <v>70000</v>
      </c>
      <c r="G43" s="122">
        <f t="shared" si="2"/>
        <v>58.333333333333336</v>
      </c>
      <c r="H43" s="93">
        <f t="shared" si="3"/>
        <v>0.70449884857089806</v>
      </c>
    </row>
    <row r="44" spans="1:8">
      <c r="A44" s="57"/>
      <c r="B44" s="22" t="s">
        <v>74</v>
      </c>
      <c r="C44" s="27" t="s">
        <v>75</v>
      </c>
      <c r="D44" s="28">
        <v>400000</v>
      </c>
      <c r="E44" s="107">
        <v>0</v>
      </c>
      <c r="F44" s="107">
        <v>400000</v>
      </c>
      <c r="G44" s="122">
        <f t="shared" si="2"/>
        <v>100</v>
      </c>
      <c r="H44" s="93">
        <f t="shared" si="3"/>
        <v>2.3483294952363267</v>
      </c>
    </row>
    <row r="45" spans="1:8">
      <c r="A45" s="57"/>
      <c r="B45" s="22" t="s">
        <v>76</v>
      </c>
      <c r="C45" s="27" t="s">
        <v>77</v>
      </c>
      <c r="D45" s="28">
        <v>0</v>
      </c>
      <c r="E45" s="107">
        <v>0</v>
      </c>
      <c r="F45" s="107">
        <v>0</v>
      </c>
      <c r="G45" s="122" t="e">
        <f t="shared" si="2"/>
        <v>#DIV/0!</v>
      </c>
      <c r="H45" s="93">
        <f t="shared" si="3"/>
        <v>0</v>
      </c>
    </row>
    <row r="46" spans="1:8" ht="14.45" customHeight="1">
      <c r="A46" s="57"/>
      <c r="B46" s="22" t="s">
        <v>78</v>
      </c>
      <c r="C46" s="24" t="s">
        <v>79</v>
      </c>
      <c r="D46" s="25">
        <v>100000</v>
      </c>
      <c r="E46" s="106">
        <v>14952</v>
      </c>
      <c r="F46" s="106">
        <v>20000</v>
      </c>
      <c r="G46" s="122">
        <f t="shared" si="2"/>
        <v>20</v>
      </c>
      <c r="H46" s="93">
        <f t="shared" si="3"/>
        <v>0.58708237380908168</v>
      </c>
    </row>
    <row r="47" spans="1:8" ht="25.15" customHeight="1">
      <c r="A47" s="57"/>
      <c r="B47" s="22" t="s">
        <v>80</v>
      </c>
      <c r="C47" s="29" t="s">
        <v>81</v>
      </c>
      <c r="D47" s="30">
        <f>SUM(D48:D75)</f>
        <v>602000</v>
      </c>
      <c r="E47" s="108">
        <f>SUM(E48:E75)</f>
        <v>237990.55</v>
      </c>
      <c r="F47" s="108">
        <f>SUM(F48:F75)</f>
        <v>259500</v>
      </c>
      <c r="G47" s="122">
        <f t="shared" si="2"/>
        <v>43.106312292358808</v>
      </c>
      <c r="H47" s="94">
        <f t="shared" si="3"/>
        <v>3.5342358903306716</v>
      </c>
    </row>
    <row r="48" spans="1:8" ht="13.9" customHeight="1">
      <c r="A48" s="57"/>
      <c r="B48" s="22" t="s">
        <v>82</v>
      </c>
      <c r="C48" s="24" t="s">
        <v>83</v>
      </c>
      <c r="D48" s="25">
        <v>15000</v>
      </c>
      <c r="E48" s="106">
        <v>2500</v>
      </c>
      <c r="F48" s="106">
        <v>2500</v>
      </c>
      <c r="G48" s="122">
        <f t="shared" si="2"/>
        <v>16.666666666666664</v>
      </c>
      <c r="H48" s="93">
        <f t="shared" si="3"/>
        <v>8.8062356071362258E-2</v>
      </c>
    </row>
    <row r="49" spans="1:12" ht="12.6" customHeight="1">
      <c r="A49" s="57"/>
      <c r="B49" s="22" t="s">
        <v>84</v>
      </c>
      <c r="C49" s="24" t="s">
        <v>85</v>
      </c>
      <c r="D49" s="25">
        <v>75000</v>
      </c>
      <c r="E49" s="106">
        <v>0</v>
      </c>
      <c r="F49" s="106">
        <v>0</v>
      </c>
      <c r="G49" s="122">
        <f t="shared" si="2"/>
        <v>0</v>
      </c>
      <c r="H49" s="93">
        <f t="shared" si="3"/>
        <v>0.44031178035681129</v>
      </c>
    </row>
    <row r="50" spans="1:12" ht="13.15" customHeight="1">
      <c r="A50" s="57"/>
      <c r="B50" s="22" t="s">
        <v>86</v>
      </c>
      <c r="C50" s="24" t="s">
        <v>87</v>
      </c>
      <c r="D50" s="25">
        <v>5000</v>
      </c>
      <c r="E50" s="106">
        <v>0</v>
      </c>
      <c r="F50" s="106">
        <v>0</v>
      </c>
      <c r="G50" s="122">
        <f t="shared" si="2"/>
        <v>0</v>
      </c>
      <c r="H50" s="93">
        <f t="shared" si="3"/>
        <v>2.9354118690454081E-2</v>
      </c>
    </row>
    <row r="51" spans="1:12" ht="14.45" customHeight="1">
      <c r="A51" s="57"/>
      <c r="B51" s="22" t="s">
        <v>88</v>
      </c>
      <c r="C51" s="24" t="s">
        <v>89</v>
      </c>
      <c r="D51" s="25">
        <v>5000</v>
      </c>
      <c r="E51" s="106">
        <v>0</v>
      </c>
      <c r="F51" s="106">
        <v>5000</v>
      </c>
      <c r="G51" s="122">
        <f t="shared" si="2"/>
        <v>100</v>
      </c>
      <c r="H51" s="93">
        <f t="shared" si="3"/>
        <v>2.9354118690454081E-2</v>
      </c>
    </row>
    <row r="52" spans="1:12">
      <c r="A52" s="57"/>
      <c r="B52" s="22" t="s">
        <v>90</v>
      </c>
      <c r="C52" s="27" t="s">
        <v>91</v>
      </c>
      <c r="D52" s="28">
        <v>10000</v>
      </c>
      <c r="E52" s="107">
        <v>10000</v>
      </c>
      <c r="F52" s="107">
        <v>10000</v>
      </c>
      <c r="G52" s="122">
        <f t="shared" si="2"/>
        <v>100</v>
      </c>
      <c r="H52" s="93">
        <f t="shared" si="3"/>
        <v>5.8708237380908163E-2</v>
      </c>
    </row>
    <row r="53" spans="1:12">
      <c r="A53" s="57"/>
      <c r="B53" s="22" t="s">
        <v>92</v>
      </c>
      <c r="C53" s="27" t="s">
        <v>93</v>
      </c>
      <c r="D53" s="28">
        <v>5000</v>
      </c>
      <c r="E53" s="107">
        <v>0</v>
      </c>
      <c r="F53" s="107">
        <v>0</v>
      </c>
      <c r="G53" s="122">
        <f t="shared" si="2"/>
        <v>0</v>
      </c>
      <c r="H53" s="93">
        <f t="shared" si="3"/>
        <v>2.9354118690454081E-2</v>
      </c>
    </row>
    <row r="54" spans="1:12">
      <c r="A54" s="57"/>
      <c r="B54" s="22" t="s">
        <v>94</v>
      </c>
      <c r="C54" s="27" t="s">
        <v>492</v>
      </c>
      <c r="D54" s="28">
        <v>150000</v>
      </c>
      <c r="E54" s="107">
        <v>150000</v>
      </c>
      <c r="F54" s="107">
        <v>150000</v>
      </c>
      <c r="G54" s="122">
        <f t="shared" si="2"/>
        <v>100</v>
      </c>
      <c r="H54" s="93">
        <f t="shared" si="3"/>
        <v>0.88062356071362258</v>
      </c>
    </row>
    <row r="55" spans="1:12">
      <c r="A55" s="57"/>
      <c r="B55" s="22" t="s">
        <v>95</v>
      </c>
      <c r="C55" s="27" t="s">
        <v>96</v>
      </c>
      <c r="D55" s="28">
        <v>20000</v>
      </c>
      <c r="E55" s="107">
        <v>0</v>
      </c>
      <c r="F55" s="107">
        <v>0</v>
      </c>
      <c r="G55" s="122">
        <f t="shared" si="2"/>
        <v>0</v>
      </c>
      <c r="H55" s="93">
        <f t="shared" si="3"/>
        <v>0.11741647476181633</v>
      </c>
    </row>
    <row r="56" spans="1:12">
      <c r="A56" s="57"/>
      <c r="B56" s="22" t="s">
        <v>97</v>
      </c>
      <c r="C56" s="27" t="s">
        <v>98</v>
      </c>
      <c r="D56" s="28">
        <v>15000</v>
      </c>
      <c r="E56" s="107">
        <v>0</v>
      </c>
      <c r="F56" s="107">
        <v>0</v>
      </c>
      <c r="G56" s="122">
        <f t="shared" si="2"/>
        <v>0</v>
      </c>
      <c r="H56" s="93">
        <f t="shared" si="3"/>
        <v>8.8062356071362258E-2</v>
      </c>
    </row>
    <row r="57" spans="1:12">
      <c r="A57" s="57"/>
      <c r="B57" s="22" t="s">
        <v>99</v>
      </c>
      <c r="C57" s="27" t="s">
        <v>100</v>
      </c>
      <c r="D57" s="28">
        <v>20000</v>
      </c>
      <c r="E57" s="107">
        <v>0</v>
      </c>
      <c r="F57" s="107">
        <v>0</v>
      </c>
      <c r="G57" s="122">
        <f t="shared" si="2"/>
        <v>0</v>
      </c>
      <c r="H57" s="93">
        <f t="shared" si="3"/>
        <v>0.11741647476181633</v>
      </c>
    </row>
    <row r="58" spans="1:12">
      <c r="A58" s="57"/>
      <c r="B58" s="22" t="s">
        <v>101</v>
      </c>
      <c r="C58" s="27" t="s">
        <v>102</v>
      </c>
      <c r="D58" s="28">
        <v>25000</v>
      </c>
      <c r="E58" s="107">
        <v>2000</v>
      </c>
      <c r="F58" s="107">
        <v>2000</v>
      </c>
      <c r="G58" s="122">
        <f t="shared" si="2"/>
        <v>8</v>
      </c>
      <c r="H58" s="93">
        <f t="shared" si="3"/>
        <v>0.14677059345227042</v>
      </c>
    </row>
    <row r="59" spans="1:12">
      <c r="A59" s="57"/>
      <c r="B59" s="22" t="s">
        <v>103</v>
      </c>
      <c r="C59" s="27" t="s">
        <v>104</v>
      </c>
      <c r="D59" s="28">
        <v>15000</v>
      </c>
      <c r="E59" s="107">
        <v>15000</v>
      </c>
      <c r="F59" s="107">
        <v>15000</v>
      </c>
      <c r="G59" s="122">
        <f t="shared" si="2"/>
        <v>100</v>
      </c>
      <c r="H59" s="93">
        <f t="shared" si="3"/>
        <v>8.8062356071362258E-2</v>
      </c>
    </row>
    <row r="60" spans="1:12">
      <c r="A60" s="57"/>
      <c r="B60" s="22" t="s">
        <v>105</v>
      </c>
      <c r="C60" s="27" t="s">
        <v>106</v>
      </c>
      <c r="D60" s="28">
        <v>15000</v>
      </c>
      <c r="E60" s="107">
        <v>15000</v>
      </c>
      <c r="F60" s="107">
        <v>15000</v>
      </c>
      <c r="G60" s="122">
        <f t="shared" si="2"/>
        <v>100</v>
      </c>
      <c r="H60" s="93">
        <f t="shared" si="3"/>
        <v>8.8062356071362258E-2</v>
      </c>
      <c r="K60" s="1"/>
      <c r="L60" s="1"/>
    </row>
    <row r="61" spans="1:12">
      <c r="A61" s="57"/>
      <c r="B61" s="22" t="s">
        <v>107</v>
      </c>
      <c r="C61" s="27" t="s">
        <v>108</v>
      </c>
      <c r="D61" s="28">
        <v>15000</v>
      </c>
      <c r="E61" s="107">
        <v>15000</v>
      </c>
      <c r="F61" s="107">
        <v>15000</v>
      </c>
      <c r="G61" s="122">
        <f t="shared" si="2"/>
        <v>100</v>
      </c>
      <c r="H61" s="93">
        <f t="shared" si="3"/>
        <v>8.8062356071362258E-2</v>
      </c>
      <c r="K61" s="1"/>
      <c r="L61" s="1"/>
    </row>
    <row r="62" spans="1:12">
      <c r="A62" s="57"/>
      <c r="B62" s="22" t="s">
        <v>109</v>
      </c>
      <c r="C62" s="27" t="s">
        <v>110</v>
      </c>
      <c r="D62" s="28">
        <v>10000</v>
      </c>
      <c r="E62" s="107">
        <v>0</v>
      </c>
      <c r="F62" s="107">
        <v>0</v>
      </c>
      <c r="G62" s="122">
        <f t="shared" si="2"/>
        <v>0</v>
      </c>
      <c r="H62" s="93">
        <f t="shared" si="3"/>
        <v>5.8708237380908163E-2</v>
      </c>
      <c r="K62" s="1"/>
      <c r="L62" s="1"/>
    </row>
    <row r="63" spans="1:12">
      <c r="A63" s="57"/>
      <c r="B63" s="22" t="s">
        <v>111</v>
      </c>
      <c r="C63" s="27" t="s">
        <v>112</v>
      </c>
      <c r="D63" s="28">
        <v>10000</v>
      </c>
      <c r="E63" s="107">
        <v>10000</v>
      </c>
      <c r="F63" s="107">
        <v>10000</v>
      </c>
      <c r="G63" s="122">
        <f t="shared" si="2"/>
        <v>100</v>
      </c>
      <c r="H63" s="93">
        <f t="shared" si="3"/>
        <v>5.8708237380908163E-2</v>
      </c>
      <c r="K63" s="1"/>
      <c r="L63" s="1"/>
    </row>
    <row r="64" spans="1:12" ht="14.45" customHeight="1">
      <c r="A64" s="58"/>
      <c r="B64" s="22" t="s">
        <v>113</v>
      </c>
      <c r="C64" s="26" t="s">
        <v>114</v>
      </c>
      <c r="D64" s="25">
        <v>15000</v>
      </c>
      <c r="E64" s="106">
        <v>15000</v>
      </c>
      <c r="F64" s="106">
        <v>15000</v>
      </c>
      <c r="G64" s="122">
        <f t="shared" si="2"/>
        <v>100</v>
      </c>
      <c r="H64" s="93">
        <f t="shared" si="3"/>
        <v>8.8062356071362258E-2</v>
      </c>
      <c r="K64" s="2"/>
      <c r="L64" s="1"/>
    </row>
    <row r="65" spans="1:15">
      <c r="A65" s="57"/>
      <c r="B65" s="22" t="s">
        <v>115</v>
      </c>
      <c r="C65" s="27" t="s">
        <v>116</v>
      </c>
      <c r="D65" s="28">
        <v>10000</v>
      </c>
      <c r="E65" s="107">
        <v>0</v>
      </c>
      <c r="F65" s="107">
        <v>10000</v>
      </c>
      <c r="G65" s="122">
        <f t="shared" si="2"/>
        <v>100</v>
      </c>
      <c r="H65" s="93">
        <f t="shared" si="3"/>
        <v>5.8708237380908163E-2</v>
      </c>
      <c r="K65" s="1"/>
      <c r="L65" s="1"/>
    </row>
    <row r="66" spans="1:15">
      <c r="A66" s="57"/>
      <c r="B66" s="22" t="s">
        <v>117</v>
      </c>
      <c r="C66" s="27" t="s">
        <v>118</v>
      </c>
      <c r="D66" s="28">
        <v>5000</v>
      </c>
      <c r="E66" s="107">
        <v>0</v>
      </c>
      <c r="F66" s="107">
        <v>0</v>
      </c>
      <c r="G66" s="122">
        <f t="shared" si="2"/>
        <v>0</v>
      </c>
      <c r="H66" s="93">
        <f t="shared" si="3"/>
        <v>2.9354118690454081E-2</v>
      </c>
      <c r="K66" s="1"/>
      <c r="L66" s="1"/>
    </row>
    <row r="67" spans="1:15">
      <c r="A67" s="57"/>
      <c r="B67" s="22" t="s">
        <v>119</v>
      </c>
      <c r="C67" s="27" t="s">
        <v>120</v>
      </c>
      <c r="D67" s="28">
        <v>7000</v>
      </c>
      <c r="E67" s="107">
        <v>0</v>
      </c>
      <c r="F67" s="107">
        <v>0</v>
      </c>
      <c r="G67" s="122">
        <f t="shared" si="2"/>
        <v>0</v>
      </c>
      <c r="H67" s="93">
        <f t="shared" si="3"/>
        <v>4.1095766166635718E-2</v>
      </c>
      <c r="K67" s="1"/>
      <c r="L67" s="1"/>
    </row>
    <row r="68" spans="1:15">
      <c r="A68" s="57"/>
      <c r="B68" s="22" t="s">
        <v>121</v>
      </c>
      <c r="C68" s="27" t="s">
        <v>122</v>
      </c>
      <c r="D68" s="28">
        <v>5000</v>
      </c>
      <c r="E68" s="107">
        <v>0</v>
      </c>
      <c r="F68" s="107">
        <v>0</v>
      </c>
      <c r="G68" s="122">
        <f t="shared" si="2"/>
        <v>0</v>
      </c>
      <c r="H68" s="93">
        <f t="shared" si="3"/>
        <v>2.9354118690454081E-2</v>
      </c>
      <c r="K68" s="1"/>
      <c r="L68" s="1"/>
    </row>
    <row r="69" spans="1:15">
      <c r="A69" s="57"/>
      <c r="B69" s="22" t="s">
        <v>123</v>
      </c>
      <c r="C69" s="27" t="s">
        <v>124</v>
      </c>
      <c r="D69" s="28">
        <v>5000</v>
      </c>
      <c r="E69" s="107">
        <v>0</v>
      </c>
      <c r="F69" s="107">
        <v>0</v>
      </c>
      <c r="G69" s="122">
        <f t="shared" si="2"/>
        <v>0</v>
      </c>
      <c r="H69" s="93">
        <f t="shared" si="3"/>
        <v>2.9354118690454081E-2</v>
      </c>
      <c r="K69" s="1"/>
      <c r="L69" s="1"/>
    </row>
    <row r="70" spans="1:15">
      <c r="A70" s="57"/>
      <c r="B70" s="22" t="s">
        <v>125</v>
      </c>
      <c r="C70" s="27" t="s">
        <v>126</v>
      </c>
      <c r="D70" s="28">
        <v>10000</v>
      </c>
      <c r="E70" s="107">
        <v>0</v>
      </c>
      <c r="F70" s="107">
        <v>0</v>
      </c>
      <c r="G70" s="122">
        <f t="shared" si="2"/>
        <v>0</v>
      </c>
      <c r="H70" s="93">
        <f t="shared" si="3"/>
        <v>5.8708237380908163E-2</v>
      </c>
    </row>
    <row r="71" spans="1:15">
      <c r="A71" s="57"/>
      <c r="B71" s="22" t="s">
        <v>445</v>
      </c>
      <c r="C71" s="27" t="s">
        <v>482</v>
      </c>
      <c r="D71" s="28">
        <v>10000</v>
      </c>
      <c r="E71" s="107">
        <v>0</v>
      </c>
      <c r="F71" s="107">
        <v>0</v>
      </c>
      <c r="G71" s="122">
        <f t="shared" si="2"/>
        <v>0</v>
      </c>
      <c r="H71" s="93">
        <f t="shared" si="3"/>
        <v>5.8708237380908163E-2</v>
      </c>
    </row>
    <row r="72" spans="1:15">
      <c r="A72" s="57"/>
      <c r="B72" s="22" t="s">
        <v>486</v>
      </c>
      <c r="C72" s="27" t="s">
        <v>485</v>
      </c>
      <c r="D72" s="28">
        <v>5000</v>
      </c>
      <c r="E72" s="107">
        <v>0</v>
      </c>
      <c r="F72" s="107">
        <v>5000</v>
      </c>
      <c r="G72" s="122">
        <f t="shared" si="2"/>
        <v>100</v>
      </c>
      <c r="H72" s="93">
        <f t="shared" si="3"/>
        <v>2.9354118690454081E-2</v>
      </c>
    </row>
    <row r="73" spans="1:15">
      <c r="A73" s="57"/>
      <c r="B73" s="22" t="s">
        <v>487</v>
      </c>
      <c r="C73" s="27" t="s">
        <v>483</v>
      </c>
      <c r="D73" s="28">
        <v>5000</v>
      </c>
      <c r="E73" s="107">
        <v>0</v>
      </c>
      <c r="F73" s="107">
        <v>0</v>
      </c>
      <c r="G73" s="122">
        <f t="shared" si="2"/>
        <v>0</v>
      </c>
      <c r="H73" s="93">
        <f t="shared" si="3"/>
        <v>2.9354118690454081E-2</v>
      </c>
      <c r="L73" s="1"/>
      <c r="M73" s="3"/>
      <c r="N73" s="1"/>
      <c r="O73" s="4"/>
    </row>
    <row r="74" spans="1:15">
      <c r="A74" s="57"/>
      <c r="B74" s="22" t="s">
        <v>488</v>
      </c>
      <c r="C74" s="27" t="s">
        <v>484</v>
      </c>
      <c r="D74" s="28">
        <v>5000</v>
      </c>
      <c r="E74" s="107">
        <v>0</v>
      </c>
      <c r="F74" s="107">
        <v>0</v>
      </c>
      <c r="G74" s="122">
        <f t="shared" si="2"/>
        <v>0</v>
      </c>
      <c r="H74" s="93">
        <f t="shared" si="3"/>
        <v>2.9354118690454081E-2</v>
      </c>
    </row>
    <row r="75" spans="1:15">
      <c r="A75" s="57"/>
      <c r="B75" s="22" t="s">
        <v>489</v>
      </c>
      <c r="C75" s="27" t="s">
        <v>446</v>
      </c>
      <c r="D75" s="28">
        <v>110000</v>
      </c>
      <c r="E75" s="107">
        <v>3490.55</v>
      </c>
      <c r="F75" s="107">
        <v>5000</v>
      </c>
      <c r="G75" s="122">
        <f t="shared" si="2"/>
        <v>4.5454545454545459</v>
      </c>
      <c r="H75" s="93">
        <f t="shared" si="3"/>
        <v>0.64579061118998982</v>
      </c>
    </row>
    <row r="76" spans="1:15">
      <c r="A76" s="57"/>
      <c r="B76" s="22" t="s">
        <v>127</v>
      </c>
      <c r="C76" s="31" t="s">
        <v>444</v>
      </c>
      <c r="D76" s="79">
        <f>SUM(D77:D79)</f>
        <v>250000</v>
      </c>
      <c r="E76" s="109">
        <f>SUM(E77:E79)</f>
        <v>255761</v>
      </c>
      <c r="F76" s="109">
        <f>SUM(F77:F79)</f>
        <v>260761</v>
      </c>
      <c r="G76" s="122">
        <f t="shared" si="2"/>
        <v>104.30440000000002</v>
      </c>
      <c r="H76" s="94">
        <f t="shared" si="3"/>
        <v>1.4677059345227041</v>
      </c>
    </row>
    <row r="77" spans="1:15">
      <c r="A77" s="57"/>
      <c r="B77" s="22" t="s">
        <v>511</v>
      </c>
      <c r="C77" s="31" t="s">
        <v>509</v>
      </c>
      <c r="D77" s="79">
        <v>100000</v>
      </c>
      <c r="E77" s="109">
        <v>200000</v>
      </c>
      <c r="F77" s="109">
        <v>200000</v>
      </c>
      <c r="G77" s="122">
        <f t="shared" si="2"/>
        <v>200</v>
      </c>
      <c r="H77" s="94">
        <f t="shared" si="3"/>
        <v>0.58708237380908168</v>
      </c>
    </row>
    <row r="78" spans="1:15">
      <c r="A78" s="57"/>
      <c r="B78" s="22" t="s">
        <v>512</v>
      </c>
      <c r="C78" s="31" t="s">
        <v>510</v>
      </c>
      <c r="D78" s="79">
        <v>100000</v>
      </c>
      <c r="E78" s="109">
        <v>0</v>
      </c>
      <c r="F78" s="109">
        <v>5000</v>
      </c>
      <c r="G78" s="122">
        <f t="shared" si="2"/>
        <v>5</v>
      </c>
      <c r="H78" s="94">
        <f t="shared" si="3"/>
        <v>0.58708237380908168</v>
      </c>
    </row>
    <row r="79" spans="1:15">
      <c r="A79" s="57"/>
      <c r="B79" s="22" t="s">
        <v>513</v>
      </c>
      <c r="C79" s="31" t="s">
        <v>514</v>
      </c>
      <c r="D79" s="79">
        <v>50000</v>
      </c>
      <c r="E79" s="109">
        <v>55761</v>
      </c>
      <c r="F79" s="109">
        <v>55761</v>
      </c>
      <c r="G79" s="122">
        <f t="shared" si="2"/>
        <v>111.52200000000001</v>
      </c>
      <c r="H79" s="94">
        <f t="shared" si="3"/>
        <v>0.29354118690454084</v>
      </c>
    </row>
    <row r="80" spans="1:15" ht="14.45" customHeight="1">
      <c r="A80" s="57"/>
      <c r="B80" s="22" t="s">
        <v>128</v>
      </c>
      <c r="C80" s="22" t="s">
        <v>129</v>
      </c>
      <c r="D80" s="23">
        <f>SUM(D81:D83)</f>
        <v>395000</v>
      </c>
      <c r="E80" s="105">
        <f>SUM(E81:E83)</f>
        <v>136357.26</v>
      </c>
      <c r="F80" s="113">
        <f>SUM(F81:F83)</f>
        <v>170000</v>
      </c>
      <c r="G80" s="122">
        <f t="shared" si="2"/>
        <v>43.037974683544306</v>
      </c>
      <c r="H80" s="94">
        <f t="shared" si="3"/>
        <v>2.3189753765458723</v>
      </c>
    </row>
    <row r="81" spans="1:8" ht="14.45" customHeight="1">
      <c r="A81" s="57"/>
      <c r="B81" s="22" t="s">
        <v>130</v>
      </c>
      <c r="C81" s="24" t="s">
        <v>131</v>
      </c>
      <c r="D81" s="25">
        <v>175000</v>
      </c>
      <c r="E81" s="106">
        <v>50000</v>
      </c>
      <c r="F81" s="115">
        <v>50000</v>
      </c>
      <c r="G81" s="122">
        <f t="shared" si="2"/>
        <v>28.571428571428569</v>
      </c>
      <c r="H81" s="93">
        <f t="shared" si="3"/>
        <v>1.0273941541658929</v>
      </c>
    </row>
    <row r="82" spans="1:8" ht="13.15" customHeight="1">
      <c r="A82" s="57"/>
      <c r="B82" s="22" t="s">
        <v>132</v>
      </c>
      <c r="C82" s="24" t="s">
        <v>133</v>
      </c>
      <c r="D82" s="25">
        <v>120000</v>
      </c>
      <c r="E82" s="106">
        <v>86357.26</v>
      </c>
      <c r="F82" s="115">
        <v>120000</v>
      </c>
      <c r="G82" s="122">
        <f t="shared" ref="G82:G146" si="4">F82/D82*100</f>
        <v>100</v>
      </c>
      <c r="H82" s="93">
        <f t="shared" ref="H82:H146" si="5">D82/$D$267*100</f>
        <v>0.70449884857089806</v>
      </c>
    </row>
    <row r="83" spans="1:8" ht="14.45" customHeight="1">
      <c r="A83" s="57"/>
      <c r="B83" s="22" t="s">
        <v>134</v>
      </c>
      <c r="C83" s="24" t="s">
        <v>135</v>
      </c>
      <c r="D83" s="25">
        <v>100000</v>
      </c>
      <c r="E83" s="106">
        <v>0</v>
      </c>
      <c r="F83" s="115">
        <v>0</v>
      </c>
      <c r="G83" s="122">
        <f t="shared" si="4"/>
        <v>0</v>
      </c>
      <c r="H83" s="93">
        <f t="shared" si="5"/>
        <v>0.58708237380908168</v>
      </c>
    </row>
    <row r="84" spans="1:8">
      <c r="A84" s="57"/>
      <c r="B84" s="22" t="s">
        <v>136</v>
      </c>
      <c r="C84" s="31" t="s">
        <v>137</v>
      </c>
      <c r="D84" s="79">
        <v>150000</v>
      </c>
      <c r="E84" s="109">
        <v>50472</v>
      </c>
      <c r="F84" s="109">
        <v>50472</v>
      </c>
      <c r="G84" s="122">
        <f t="shared" si="4"/>
        <v>33.648000000000003</v>
      </c>
      <c r="H84" s="94">
        <f t="shared" si="5"/>
        <v>0.88062356071362258</v>
      </c>
    </row>
    <row r="85" spans="1:8" ht="13.9" customHeight="1">
      <c r="A85" s="57"/>
      <c r="B85" s="22" t="s">
        <v>138</v>
      </c>
      <c r="C85" s="29" t="s">
        <v>139</v>
      </c>
      <c r="D85" s="80">
        <f>SUM(D86:D89)</f>
        <v>130000</v>
      </c>
      <c r="E85" s="110">
        <f>SUM(E86:E89)</f>
        <v>272941.55000000005</v>
      </c>
      <c r="F85" s="110">
        <f>SUM(F86:F89)</f>
        <v>272941.82</v>
      </c>
      <c r="G85" s="122">
        <f t="shared" si="4"/>
        <v>209.95524615384619</v>
      </c>
      <c r="H85" s="94">
        <f t="shared" si="5"/>
        <v>0.7632070859518062</v>
      </c>
    </row>
    <row r="86" spans="1:8" ht="12.6" customHeight="1">
      <c r="A86" s="57"/>
      <c r="B86" s="22" t="s">
        <v>140</v>
      </c>
      <c r="C86" s="26" t="s">
        <v>496</v>
      </c>
      <c r="D86" s="25">
        <v>30000</v>
      </c>
      <c r="E86" s="106">
        <v>0</v>
      </c>
      <c r="F86" s="115">
        <v>0</v>
      </c>
      <c r="G86" s="122">
        <f t="shared" si="4"/>
        <v>0</v>
      </c>
      <c r="H86" s="93">
        <f t="shared" si="5"/>
        <v>0.17612471214272452</v>
      </c>
    </row>
    <row r="87" spans="1:8" ht="15" customHeight="1">
      <c r="A87" s="57"/>
      <c r="B87" s="22" t="s">
        <v>141</v>
      </c>
      <c r="C87" s="26" t="s">
        <v>523</v>
      </c>
      <c r="D87" s="25">
        <v>50000</v>
      </c>
      <c r="E87" s="106">
        <v>47680.73</v>
      </c>
      <c r="F87" s="115">
        <v>47681</v>
      </c>
      <c r="G87" s="122">
        <f t="shared" si="4"/>
        <v>95.362000000000009</v>
      </c>
      <c r="H87" s="93">
        <f t="shared" si="5"/>
        <v>0.29354118690454084</v>
      </c>
    </row>
    <row r="88" spans="1:8" ht="15.6" customHeight="1">
      <c r="A88" s="57"/>
      <c r="B88" s="22" t="s">
        <v>449</v>
      </c>
      <c r="C88" s="26" t="s">
        <v>450</v>
      </c>
      <c r="D88" s="25">
        <v>50000</v>
      </c>
      <c r="E88" s="106">
        <v>50000</v>
      </c>
      <c r="F88" s="115">
        <v>50000</v>
      </c>
      <c r="G88" s="122">
        <f t="shared" si="4"/>
        <v>100</v>
      </c>
      <c r="H88" s="93">
        <f t="shared" si="5"/>
        <v>0.29354118690454084</v>
      </c>
    </row>
    <row r="89" spans="1:8" ht="15.6" customHeight="1">
      <c r="A89" s="57"/>
      <c r="B89" s="22" t="s">
        <v>525</v>
      </c>
      <c r="C89" s="26" t="s">
        <v>526</v>
      </c>
      <c r="D89" s="25"/>
      <c r="E89" s="106">
        <v>175260.82</v>
      </c>
      <c r="F89" s="106">
        <v>175260.82</v>
      </c>
      <c r="G89" s="122" t="e">
        <f>F89/D89*100</f>
        <v>#DIV/0!</v>
      </c>
      <c r="H89" s="93">
        <f>D89/$D$267*100</f>
        <v>0</v>
      </c>
    </row>
    <row r="90" spans="1:8">
      <c r="A90" s="57"/>
      <c r="B90" s="22" t="s">
        <v>142</v>
      </c>
      <c r="C90" s="31" t="s">
        <v>143</v>
      </c>
      <c r="D90" s="79">
        <f>SUM(D91:D94)</f>
        <v>80000</v>
      </c>
      <c r="E90" s="109">
        <f>SUM(E91:E94)</f>
        <v>30000</v>
      </c>
      <c r="F90" s="109">
        <f>SUM(F91:F94)</f>
        <v>30000</v>
      </c>
      <c r="G90" s="122">
        <f t="shared" si="4"/>
        <v>37.5</v>
      </c>
      <c r="H90" s="94">
        <f t="shared" si="5"/>
        <v>0.4696658990472653</v>
      </c>
    </row>
    <row r="91" spans="1:8">
      <c r="A91" s="57"/>
      <c r="B91" s="22" t="s">
        <v>144</v>
      </c>
      <c r="C91" s="27" t="s">
        <v>145</v>
      </c>
      <c r="D91" s="28">
        <v>30000</v>
      </c>
      <c r="E91" s="107">
        <v>0</v>
      </c>
      <c r="F91" s="107">
        <v>0</v>
      </c>
      <c r="G91" s="122">
        <f t="shared" si="4"/>
        <v>0</v>
      </c>
      <c r="H91" s="93">
        <f t="shared" si="5"/>
        <v>0.17612471214272452</v>
      </c>
    </row>
    <row r="92" spans="1:8">
      <c r="A92" s="57"/>
      <c r="B92" s="22" t="s">
        <v>146</v>
      </c>
      <c r="C92" s="27" t="s">
        <v>147</v>
      </c>
      <c r="D92" s="28">
        <v>0</v>
      </c>
      <c r="E92" s="107">
        <v>0</v>
      </c>
      <c r="F92" s="107">
        <v>0</v>
      </c>
      <c r="G92" s="122" t="e">
        <f t="shared" si="4"/>
        <v>#DIV/0!</v>
      </c>
      <c r="H92" s="93">
        <f t="shared" si="5"/>
        <v>0</v>
      </c>
    </row>
    <row r="93" spans="1:8">
      <c r="A93" s="57"/>
      <c r="B93" s="22" t="s">
        <v>148</v>
      </c>
      <c r="C93" s="27" t="s">
        <v>149</v>
      </c>
      <c r="D93" s="28">
        <v>30000</v>
      </c>
      <c r="E93" s="107">
        <v>0</v>
      </c>
      <c r="F93" s="107">
        <v>0</v>
      </c>
      <c r="G93" s="122">
        <f t="shared" si="4"/>
        <v>0</v>
      </c>
      <c r="H93" s="93">
        <f t="shared" si="5"/>
        <v>0.17612471214272452</v>
      </c>
    </row>
    <row r="94" spans="1:8">
      <c r="A94" s="57"/>
      <c r="B94" s="22" t="s">
        <v>150</v>
      </c>
      <c r="C94" s="27" t="s">
        <v>151</v>
      </c>
      <c r="D94" s="28">
        <v>20000</v>
      </c>
      <c r="E94" s="107">
        <v>30000</v>
      </c>
      <c r="F94" s="107">
        <v>30000</v>
      </c>
      <c r="G94" s="122">
        <f t="shared" si="4"/>
        <v>150</v>
      </c>
      <c r="H94" s="93">
        <f t="shared" si="5"/>
        <v>0.11741647476181633</v>
      </c>
    </row>
    <row r="95" spans="1:8" ht="14.45" customHeight="1">
      <c r="A95" s="57"/>
      <c r="B95" s="22" t="s">
        <v>152</v>
      </c>
      <c r="C95" s="22" t="s">
        <v>153</v>
      </c>
      <c r="D95" s="23">
        <v>0</v>
      </c>
      <c r="E95" s="105">
        <v>0</v>
      </c>
      <c r="F95" s="105">
        <v>0</v>
      </c>
      <c r="G95" s="122" t="e">
        <f t="shared" si="4"/>
        <v>#DIV/0!</v>
      </c>
      <c r="H95" s="93">
        <f t="shared" si="5"/>
        <v>0</v>
      </c>
    </row>
    <row r="96" spans="1:8" ht="16.899999999999999" customHeight="1">
      <c r="A96" s="57"/>
      <c r="B96" s="22" t="s">
        <v>157</v>
      </c>
      <c r="C96" s="22" t="s">
        <v>158</v>
      </c>
      <c r="D96" s="23">
        <v>0</v>
      </c>
      <c r="E96" s="105">
        <v>0</v>
      </c>
      <c r="F96" s="105">
        <v>0</v>
      </c>
      <c r="G96" s="122" t="e">
        <f t="shared" si="4"/>
        <v>#DIV/0!</v>
      </c>
      <c r="H96" s="93">
        <f t="shared" si="5"/>
        <v>0</v>
      </c>
    </row>
    <row r="97" spans="1:8" ht="15.6" customHeight="1">
      <c r="A97" s="56" t="s">
        <v>12</v>
      </c>
      <c r="B97" s="32"/>
      <c r="C97" s="32" t="s">
        <v>159</v>
      </c>
      <c r="D97" s="33">
        <f>D98+D99+D112+D116+D121+D133+D137+D152+D156+D158+D175</f>
        <v>8257434.8300000001</v>
      </c>
      <c r="E97" s="111">
        <f>E98+E99+E112+E116+E121+E133+E137+E152+E156+E158+E175</f>
        <v>3058596.65</v>
      </c>
      <c r="F97" s="111">
        <f>F98+F99+F112+F116+F121+F133+F137+F152+F156+F158+F175</f>
        <v>4627822</v>
      </c>
      <c r="G97" s="123">
        <f t="shared" si="4"/>
        <v>56.04430546865121</v>
      </c>
      <c r="H97" s="69">
        <f t="shared" si="5"/>
        <v>48.477944415701906</v>
      </c>
    </row>
    <row r="98" spans="1:8" ht="15" customHeight="1">
      <c r="A98" s="60"/>
      <c r="B98" s="22" t="s">
        <v>14</v>
      </c>
      <c r="C98" s="22" t="s">
        <v>517</v>
      </c>
      <c r="D98" s="23">
        <v>0</v>
      </c>
      <c r="E98" s="105">
        <v>0</v>
      </c>
      <c r="F98" s="105">
        <v>0</v>
      </c>
      <c r="G98" s="122" t="e">
        <f t="shared" si="4"/>
        <v>#DIV/0!</v>
      </c>
      <c r="H98" s="94">
        <f t="shared" si="5"/>
        <v>0</v>
      </c>
    </row>
    <row r="99" spans="1:8" ht="16.149999999999999" customHeight="1">
      <c r="A99" s="57"/>
      <c r="B99" s="22" t="s">
        <v>160</v>
      </c>
      <c r="C99" s="22" t="s">
        <v>161</v>
      </c>
      <c r="D99" s="23">
        <f>D100+D106+D111</f>
        <v>1298750</v>
      </c>
      <c r="E99" s="105">
        <f>E100+E106+E111</f>
        <v>398583.38</v>
      </c>
      <c r="F99" s="105">
        <f>F100+F106+F111</f>
        <v>711100</v>
      </c>
      <c r="G99" s="122">
        <f t="shared" si="4"/>
        <v>54.752646775745909</v>
      </c>
      <c r="H99" s="94">
        <f t="shared" si="5"/>
        <v>7.6247323298454477</v>
      </c>
    </row>
    <row r="100" spans="1:8" ht="13.15" customHeight="1">
      <c r="A100" s="57"/>
      <c r="B100" s="35" t="s">
        <v>162</v>
      </c>
      <c r="C100" s="36" t="s">
        <v>163</v>
      </c>
      <c r="D100" s="30">
        <f>SUM(D101:D105)</f>
        <v>618750</v>
      </c>
      <c r="E100" s="108">
        <f>SUM(E101:E105)</f>
        <v>147109.5</v>
      </c>
      <c r="F100" s="108">
        <f>SUM(F101:F105)</f>
        <v>221750</v>
      </c>
      <c r="G100" s="122">
        <f t="shared" si="4"/>
        <v>35.838383838383834</v>
      </c>
      <c r="H100" s="94">
        <f t="shared" si="5"/>
        <v>3.6325721879436932</v>
      </c>
    </row>
    <row r="101" spans="1:8" ht="13.9" customHeight="1">
      <c r="A101" s="57"/>
      <c r="B101" s="22" t="s">
        <v>164</v>
      </c>
      <c r="C101" s="26" t="s">
        <v>165</v>
      </c>
      <c r="D101" s="25">
        <v>18750</v>
      </c>
      <c r="E101" s="106">
        <v>18750</v>
      </c>
      <c r="F101" s="106">
        <v>18750</v>
      </c>
      <c r="G101" s="122">
        <f t="shared" si="4"/>
        <v>100</v>
      </c>
      <c r="H101" s="93">
        <f t="shared" si="5"/>
        <v>0.11007794508920282</v>
      </c>
    </row>
    <row r="102" spans="1:8" ht="13.9" customHeight="1">
      <c r="A102" s="57"/>
      <c r="B102" s="22" t="s">
        <v>166</v>
      </c>
      <c r="C102" s="26" t="s">
        <v>167</v>
      </c>
      <c r="D102" s="25">
        <v>250000</v>
      </c>
      <c r="E102" s="106">
        <v>76123</v>
      </c>
      <c r="F102" s="106">
        <v>90000</v>
      </c>
      <c r="G102" s="122">
        <f t="shared" si="4"/>
        <v>36</v>
      </c>
      <c r="H102" s="93">
        <f t="shared" si="5"/>
        <v>1.4677059345227041</v>
      </c>
    </row>
    <row r="103" spans="1:8" ht="13.15" customHeight="1">
      <c r="A103" s="57"/>
      <c r="B103" s="22" t="s">
        <v>168</v>
      </c>
      <c r="C103" s="26" t="s">
        <v>169</v>
      </c>
      <c r="D103" s="25">
        <v>150000</v>
      </c>
      <c r="E103" s="106">
        <v>27937.5</v>
      </c>
      <c r="F103" s="106">
        <v>60000</v>
      </c>
      <c r="G103" s="122">
        <f t="shared" si="4"/>
        <v>40</v>
      </c>
      <c r="H103" s="93">
        <f t="shared" si="5"/>
        <v>0.88062356071362258</v>
      </c>
    </row>
    <row r="104" spans="1:8" ht="14.45" customHeight="1">
      <c r="A104" s="57"/>
      <c r="B104" s="22" t="s">
        <v>170</v>
      </c>
      <c r="C104" s="26" t="s">
        <v>171</v>
      </c>
      <c r="D104" s="25">
        <v>100000</v>
      </c>
      <c r="E104" s="106">
        <v>24299</v>
      </c>
      <c r="F104" s="106">
        <v>53000</v>
      </c>
      <c r="G104" s="122">
        <f t="shared" si="4"/>
        <v>53</v>
      </c>
      <c r="H104" s="93">
        <f t="shared" si="5"/>
        <v>0.58708237380908168</v>
      </c>
    </row>
    <row r="105" spans="1:8" ht="12.6" customHeight="1">
      <c r="A105" s="57"/>
      <c r="B105" s="22" t="s">
        <v>442</v>
      </c>
      <c r="C105" s="26" t="s">
        <v>443</v>
      </c>
      <c r="D105" s="25">
        <v>100000</v>
      </c>
      <c r="E105" s="106">
        <v>0</v>
      </c>
      <c r="F105" s="106">
        <v>0</v>
      </c>
      <c r="G105" s="122">
        <f t="shared" si="4"/>
        <v>0</v>
      </c>
      <c r="H105" s="93">
        <f t="shared" si="5"/>
        <v>0.58708237380908168</v>
      </c>
    </row>
    <row r="106" spans="1:8" ht="15.75" customHeight="1">
      <c r="A106" s="57"/>
      <c r="B106" s="35" t="s">
        <v>172</v>
      </c>
      <c r="C106" s="36" t="s">
        <v>173</v>
      </c>
      <c r="D106" s="30">
        <f>SUM(D107:D110)</f>
        <v>630000</v>
      </c>
      <c r="E106" s="108">
        <f>SUM(E107:E110)</f>
        <v>251473.88</v>
      </c>
      <c r="F106" s="108">
        <f>SUM(F107:F110)</f>
        <v>489350</v>
      </c>
      <c r="G106" s="122">
        <f t="shared" si="4"/>
        <v>77.674603174603178</v>
      </c>
      <c r="H106" s="94">
        <f t="shared" si="5"/>
        <v>3.6986189549972148</v>
      </c>
    </row>
    <row r="107" spans="1:8" ht="13.9" customHeight="1">
      <c r="A107" s="57"/>
      <c r="B107" s="22" t="s">
        <v>174</v>
      </c>
      <c r="C107" s="26" t="s">
        <v>175</v>
      </c>
      <c r="D107" s="25">
        <v>260000</v>
      </c>
      <c r="E107" s="106">
        <v>172211</v>
      </c>
      <c r="F107" s="106">
        <v>192000</v>
      </c>
      <c r="G107" s="122">
        <f t="shared" si="4"/>
        <v>73.846153846153854</v>
      </c>
      <c r="H107" s="93">
        <f t="shared" si="5"/>
        <v>1.5264141719036124</v>
      </c>
    </row>
    <row r="108" spans="1:8" ht="14.45" customHeight="1">
      <c r="A108" s="57"/>
      <c r="B108" s="22" t="s">
        <v>176</v>
      </c>
      <c r="C108" s="26" t="s">
        <v>177</v>
      </c>
      <c r="D108" s="25">
        <v>250000</v>
      </c>
      <c r="E108" s="106">
        <v>61912.88</v>
      </c>
      <c r="F108" s="106">
        <v>200000</v>
      </c>
      <c r="G108" s="122">
        <f t="shared" si="4"/>
        <v>80</v>
      </c>
      <c r="H108" s="93">
        <f t="shared" si="5"/>
        <v>1.4677059345227041</v>
      </c>
    </row>
    <row r="109" spans="1:8" ht="12.6" customHeight="1">
      <c r="A109" s="57"/>
      <c r="B109" s="22" t="s">
        <v>178</v>
      </c>
      <c r="C109" s="26" t="s">
        <v>179</v>
      </c>
      <c r="D109" s="25">
        <v>40000</v>
      </c>
      <c r="E109" s="106">
        <v>17350</v>
      </c>
      <c r="F109" s="106">
        <v>17350</v>
      </c>
      <c r="G109" s="122">
        <f t="shared" si="4"/>
        <v>43.375</v>
      </c>
      <c r="H109" s="93">
        <f t="shared" si="5"/>
        <v>0.23483294952363265</v>
      </c>
    </row>
    <row r="110" spans="1:8" ht="12.6" customHeight="1">
      <c r="A110" s="57"/>
      <c r="B110" s="22" t="s">
        <v>180</v>
      </c>
      <c r="C110" s="26" t="s">
        <v>181</v>
      </c>
      <c r="D110" s="25">
        <v>80000</v>
      </c>
      <c r="E110" s="106"/>
      <c r="F110" s="106">
        <v>80000</v>
      </c>
      <c r="G110" s="122">
        <f t="shared" si="4"/>
        <v>100</v>
      </c>
      <c r="H110" s="93">
        <f t="shared" si="5"/>
        <v>0.4696658990472653</v>
      </c>
    </row>
    <row r="111" spans="1:8" ht="13.9" customHeight="1">
      <c r="A111" s="57"/>
      <c r="B111" s="22" t="s">
        <v>182</v>
      </c>
      <c r="C111" s="22" t="s">
        <v>183</v>
      </c>
      <c r="D111" s="80">
        <v>50000</v>
      </c>
      <c r="E111" s="110"/>
      <c r="F111" s="110">
        <v>0</v>
      </c>
      <c r="G111" s="122">
        <f t="shared" si="4"/>
        <v>0</v>
      </c>
      <c r="H111" s="94">
        <f t="shared" si="5"/>
        <v>0.29354118690454084</v>
      </c>
    </row>
    <row r="112" spans="1:8" ht="14.45" customHeight="1">
      <c r="A112" s="58"/>
      <c r="B112" s="22" t="s">
        <v>184</v>
      </c>
      <c r="C112" s="22" t="s">
        <v>185</v>
      </c>
      <c r="D112" s="23">
        <f>SUM(D113:D115)</f>
        <v>194484.83000000002</v>
      </c>
      <c r="E112" s="105">
        <f>SUM(E113:E115)</f>
        <v>124475.23000000001</v>
      </c>
      <c r="F112" s="105">
        <f>SUM(F113:F115)</f>
        <v>124475</v>
      </c>
      <c r="G112" s="122">
        <f t="shared" si="4"/>
        <v>64.002421165702231</v>
      </c>
      <c r="H112" s="94">
        <f t="shared" si="5"/>
        <v>1.1417861566625571</v>
      </c>
    </row>
    <row r="113" spans="1:8" ht="13.9" customHeight="1">
      <c r="A113" s="58"/>
      <c r="B113" s="22" t="s">
        <v>186</v>
      </c>
      <c r="C113" s="26" t="s">
        <v>187</v>
      </c>
      <c r="D113" s="25">
        <v>94484.83</v>
      </c>
      <c r="E113" s="106">
        <v>94484.83</v>
      </c>
      <c r="F113" s="106">
        <v>94485</v>
      </c>
      <c r="G113" s="122">
        <f t="shared" si="4"/>
        <v>100.00017992306279</v>
      </c>
      <c r="H113" s="93">
        <f t="shared" si="5"/>
        <v>0.55470378285347532</v>
      </c>
    </row>
    <row r="114" spans="1:8" ht="13.15" customHeight="1">
      <c r="A114" s="58"/>
      <c r="B114" s="22" t="s">
        <v>188</v>
      </c>
      <c r="C114" s="26" t="s">
        <v>189</v>
      </c>
      <c r="D114" s="25">
        <v>30000</v>
      </c>
      <c r="E114" s="106">
        <v>3921</v>
      </c>
      <c r="F114" s="106">
        <v>3921</v>
      </c>
      <c r="G114" s="122">
        <f t="shared" si="4"/>
        <v>13.07</v>
      </c>
      <c r="H114" s="93">
        <f t="shared" si="5"/>
        <v>0.17612471214272452</v>
      </c>
    </row>
    <row r="115" spans="1:8" ht="13.15" customHeight="1">
      <c r="A115" s="58"/>
      <c r="B115" s="22" t="s">
        <v>190</v>
      </c>
      <c r="C115" s="26" t="s">
        <v>191</v>
      </c>
      <c r="D115" s="25">
        <v>70000</v>
      </c>
      <c r="E115" s="106">
        <v>26069.4</v>
      </c>
      <c r="F115" s="106">
        <v>26069</v>
      </c>
      <c r="G115" s="122">
        <f t="shared" si="4"/>
        <v>37.241428571428571</v>
      </c>
      <c r="H115" s="93">
        <f t="shared" si="5"/>
        <v>0.41095766166635722</v>
      </c>
    </row>
    <row r="116" spans="1:8" ht="12" customHeight="1">
      <c r="A116" s="58"/>
      <c r="B116" s="22" t="s">
        <v>192</v>
      </c>
      <c r="C116" s="22" t="s">
        <v>193</v>
      </c>
      <c r="D116" s="23">
        <f>SUM(D117:D120)</f>
        <v>3000000</v>
      </c>
      <c r="E116" s="105">
        <f>SUM(E117:E120)</f>
        <v>930341.57000000007</v>
      </c>
      <c r="F116" s="105">
        <f>SUM(F117:F120)</f>
        <v>1734469</v>
      </c>
      <c r="G116" s="122">
        <f t="shared" si="4"/>
        <v>57.815633333333338</v>
      </c>
      <c r="H116" s="94">
        <f t="shared" si="5"/>
        <v>17.61247121427245</v>
      </c>
    </row>
    <row r="117" spans="1:8" ht="15" customHeight="1">
      <c r="A117" s="58"/>
      <c r="B117" s="22" t="s">
        <v>194</v>
      </c>
      <c r="C117" s="26" t="s">
        <v>195</v>
      </c>
      <c r="D117" s="25">
        <v>0</v>
      </c>
      <c r="E117" s="106"/>
      <c r="F117" s="106">
        <v>0</v>
      </c>
      <c r="G117" s="122" t="e">
        <f t="shared" si="4"/>
        <v>#DIV/0!</v>
      </c>
      <c r="H117" s="93">
        <f t="shared" si="5"/>
        <v>0</v>
      </c>
    </row>
    <row r="118" spans="1:8" ht="14.45" customHeight="1">
      <c r="A118" s="58"/>
      <c r="B118" s="22" t="s">
        <v>196</v>
      </c>
      <c r="C118" s="26" t="s">
        <v>497</v>
      </c>
      <c r="D118" s="25">
        <v>1500000</v>
      </c>
      <c r="E118" s="106">
        <v>282872.69</v>
      </c>
      <c r="F118" s="106">
        <v>567000</v>
      </c>
      <c r="G118" s="122">
        <f t="shared" si="4"/>
        <v>37.799999999999997</v>
      </c>
      <c r="H118" s="93">
        <f t="shared" si="5"/>
        <v>8.8062356071362249</v>
      </c>
    </row>
    <row r="119" spans="1:8" ht="13.9" customHeight="1">
      <c r="A119" s="58"/>
      <c r="B119" s="22" t="s">
        <v>197</v>
      </c>
      <c r="C119" s="26" t="s">
        <v>518</v>
      </c>
      <c r="D119" s="25">
        <v>750000</v>
      </c>
      <c r="E119" s="106">
        <v>647468.88</v>
      </c>
      <c r="F119" s="106">
        <v>647469</v>
      </c>
      <c r="G119" s="122">
        <f t="shared" si="4"/>
        <v>86.3292</v>
      </c>
      <c r="H119" s="93">
        <f t="shared" si="5"/>
        <v>4.4031178035681124</v>
      </c>
    </row>
    <row r="120" spans="1:8" ht="13.15" customHeight="1">
      <c r="A120" s="58"/>
      <c r="B120" s="22" t="s">
        <v>198</v>
      </c>
      <c r="C120" s="26" t="s">
        <v>199</v>
      </c>
      <c r="D120" s="25">
        <v>750000</v>
      </c>
      <c r="E120" s="106"/>
      <c r="F120" s="106">
        <v>520000</v>
      </c>
      <c r="G120" s="122">
        <f t="shared" si="4"/>
        <v>69.333333333333343</v>
      </c>
      <c r="H120" s="93">
        <f t="shared" si="5"/>
        <v>4.4031178035681124</v>
      </c>
    </row>
    <row r="121" spans="1:8" ht="13.15" customHeight="1">
      <c r="A121" s="57"/>
      <c r="B121" s="22" t="s">
        <v>200</v>
      </c>
      <c r="C121" s="22" t="s">
        <v>201</v>
      </c>
      <c r="D121" s="23">
        <f>D122+D126</f>
        <v>980000</v>
      </c>
      <c r="E121" s="105">
        <f>E122+E126</f>
        <v>309819.04000000004</v>
      </c>
      <c r="F121" s="105">
        <f>F122+F126</f>
        <v>438045</v>
      </c>
      <c r="G121" s="122">
        <f t="shared" si="4"/>
        <v>44.698469387755104</v>
      </c>
      <c r="H121" s="94">
        <f t="shared" si="5"/>
        <v>5.7534072633290005</v>
      </c>
    </row>
    <row r="122" spans="1:8">
      <c r="A122" s="57"/>
      <c r="B122" s="22" t="s">
        <v>202</v>
      </c>
      <c r="C122" s="36" t="s">
        <v>203</v>
      </c>
      <c r="D122" s="30">
        <f>SUM(D123:D125)</f>
        <v>390000</v>
      </c>
      <c r="E122" s="108">
        <f>SUM(E123:E125)</f>
        <v>160400.54</v>
      </c>
      <c r="F122" s="108">
        <f>SUM(F123:F125)</f>
        <v>268745</v>
      </c>
      <c r="G122" s="122">
        <f t="shared" si="4"/>
        <v>68.908974358974362</v>
      </c>
      <c r="H122" s="94">
        <f t="shared" si="5"/>
        <v>2.2896212578554187</v>
      </c>
    </row>
    <row r="123" spans="1:8" ht="13.15" customHeight="1">
      <c r="A123" s="57"/>
      <c r="B123" s="22" t="s">
        <v>204</v>
      </c>
      <c r="C123" s="26" t="s">
        <v>205</v>
      </c>
      <c r="D123" s="25">
        <v>150000</v>
      </c>
      <c r="E123" s="106">
        <v>84721.35</v>
      </c>
      <c r="F123" s="106">
        <v>145000</v>
      </c>
      <c r="G123" s="122">
        <f t="shared" si="4"/>
        <v>96.666666666666671</v>
      </c>
      <c r="H123" s="93">
        <f t="shared" si="5"/>
        <v>0.88062356071362258</v>
      </c>
    </row>
    <row r="124" spans="1:8" ht="13.9" customHeight="1">
      <c r="A124" s="57"/>
      <c r="B124" s="22" t="s">
        <v>206</v>
      </c>
      <c r="C124" s="26" t="s">
        <v>207</v>
      </c>
      <c r="D124" s="25">
        <v>200000</v>
      </c>
      <c r="E124" s="106">
        <v>71934.02</v>
      </c>
      <c r="F124" s="106">
        <v>120000</v>
      </c>
      <c r="G124" s="122">
        <f t="shared" si="4"/>
        <v>60</v>
      </c>
      <c r="H124" s="93">
        <f t="shared" si="5"/>
        <v>1.1741647476181634</v>
      </c>
    </row>
    <row r="125" spans="1:8" ht="13.9" customHeight="1">
      <c r="A125" s="57"/>
      <c r="B125" s="22" t="s">
        <v>208</v>
      </c>
      <c r="C125" s="26" t="s">
        <v>524</v>
      </c>
      <c r="D125" s="25">
        <v>40000</v>
      </c>
      <c r="E125" s="106">
        <v>3745.17</v>
      </c>
      <c r="F125" s="106">
        <v>3745</v>
      </c>
      <c r="G125" s="122">
        <f t="shared" si="4"/>
        <v>9.3625000000000007</v>
      </c>
      <c r="H125" s="93">
        <f t="shared" si="5"/>
        <v>0.23483294952363265</v>
      </c>
    </row>
    <row r="126" spans="1:8" ht="15.6" customHeight="1">
      <c r="A126" s="57"/>
      <c r="B126" s="22" t="s">
        <v>209</v>
      </c>
      <c r="C126" s="36" t="s">
        <v>210</v>
      </c>
      <c r="D126" s="30">
        <f>SUM(D127:D132)</f>
        <v>590000</v>
      </c>
      <c r="E126" s="108">
        <f>SUM(E127:E132)</f>
        <v>149418.5</v>
      </c>
      <c r="F126" s="108">
        <f>SUM(F127:F132)</f>
        <v>169300</v>
      </c>
      <c r="G126" s="122">
        <f t="shared" si="4"/>
        <v>28.694915254237287</v>
      </c>
      <c r="H126" s="94">
        <f t="shared" si="5"/>
        <v>3.4637860054735818</v>
      </c>
    </row>
    <row r="127" spans="1:8" ht="14.45" customHeight="1">
      <c r="A127" s="57"/>
      <c r="B127" s="22" t="s">
        <v>211</v>
      </c>
      <c r="C127" s="26" t="s">
        <v>212</v>
      </c>
      <c r="D127" s="25">
        <v>60000</v>
      </c>
      <c r="E127" s="106">
        <v>6000</v>
      </c>
      <c r="F127" s="106">
        <v>12000</v>
      </c>
      <c r="G127" s="122">
        <f t="shared" si="4"/>
        <v>20</v>
      </c>
      <c r="H127" s="93">
        <f t="shared" si="5"/>
        <v>0.35224942428544903</v>
      </c>
    </row>
    <row r="128" spans="1:8" ht="16.149999999999999" customHeight="1">
      <c r="A128" s="57"/>
      <c r="B128" s="22" t="s">
        <v>213</v>
      </c>
      <c r="C128" s="26" t="s">
        <v>214</v>
      </c>
      <c r="D128" s="25">
        <v>250000</v>
      </c>
      <c r="E128" s="106">
        <v>131471</v>
      </c>
      <c r="F128" s="106">
        <v>140000</v>
      </c>
      <c r="G128" s="122">
        <f t="shared" si="4"/>
        <v>56.000000000000007</v>
      </c>
      <c r="H128" s="93">
        <f t="shared" si="5"/>
        <v>1.4677059345227041</v>
      </c>
    </row>
    <row r="129" spans="1:8" ht="15" customHeight="1">
      <c r="A129" s="57"/>
      <c r="B129" s="22" t="s">
        <v>215</v>
      </c>
      <c r="C129" s="26" t="s">
        <v>216</v>
      </c>
      <c r="D129" s="25">
        <v>100000</v>
      </c>
      <c r="E129" s="106">
        <v>9647.5</v>
      </c>
      <c r="F129" s="106">
        <v>15000</v>
      </c>
      <c r="G129" s="122">
        <f t="shared" si="4"/>
        <v>15</v>
      </c>
      <c r="H129" s="93">
        <f t="shared" si="5"/>
        <v>0.58708237380908168</v>
      </c>
    </row>
    <row r="130" spans="1:8" ht="13.15" customHeight="1">
      <c r="A130" s="57"/>
      <c r="B130" s="22" t="s">
        <v>217</v>
      </c>
      <c r="C130" s="27" t="s">
        <v>218</v>
      </c>
      <c r="D130" s="28">
        <v>100000</v>
      </c>
      <c r="E130" s="107">
        <v>2300</v>
      </c>
      <c r="F130" s="107">
        <v>2300</v>
      </c>
      <c r="G130" s="122">
        <f t="shared" si="4"/>
        <v>2.2999999999999998</v>
      </c>
      <c r="H130" s="93">
        <f t="shared" si="5"/>
        <v>0.58708237380908168</v>
      </c>
    </row>
    <row r="131" spans="1:8">
      <c r="A131" s="57"/>
      <c r="B131" s="22" t="s">
        <v>219</v>
      </c>
      <c r="C131" s="27" t="s">
        <v>220</v>
      </c>
      <c r="D131" s="28">
        <v>60000</v>
      </c>
      <c r="E131" s="107">
        <v>0</v>
      </c>
      <c r="F131" s="107">
        <v>0</v>
      </c>
      <c r="G131" s="122">
        <f t="shared" si="4"/>
        <v>0</v>
      </c>
      <c r="H131" s="93">
        <f t="shared" si="5"/>
        <v>0.35224942428544903</v>
      </c>
    </row>
    <row r="132" spans="1:8">
      <c r="A132" s="57"/>
      <c r="B132" s="22" t="s">
        <v>221</v>
      </c>
      <c r="C132" s="27" t="s">
        <v>498</v>
      </c>
      <c r="D132" s="28">
        <v>20000</v>
      </c>
      <c r="E132" s="107">
        <v>0</v>
      </c>
      <c r="F132" s="107">
        <v>0</v>
      </c>
      <c r="G132" s="122">
        <f t="shared" si="4"/>
        <v>0</v>
      </c>
      <c r="H132" s="93">
        <f t="shared" si="5"/>
        <v>0.11741647476181633</v>
      </c>
    </row>
    <row r="133" spans="1:8" ht="15" customHeight="1">
      <c r="A133" s="58"/>
      <c r="B133" s="22" t="s">
        <v>222</v>
      </c>
      <c r="C133" s="22" t="s">
        <v>223</v>
      </c>
      <c r="D133" s="23">
        <f>SUM(D134:D136)</f>
        <v>230000</v>
      </c>
      <c r="E133" s="105">
        <f>SUM(E134:E136)</f>
        <v>130342.51999999999</v>
      </c>
      <c r="F133" s="105">
        <f>SUM(F134:F136)</f>
        <v>154000</v>
      </c>
      <c r="G133" s="122">
        <f t="shared" si="4"/>
        <v>66.956521739130437</v>
      </c>
      <c r="H133" s="94">
        <f t="shared" si="5"/>
        <v>1.3502894597608879</v>
      </c>
    </row>
    <row r="134" spans="1:8" ht="13.15" customHeight="1">
      <c r="A134" s="58"/>
      <c r="B134" s="35" t="s">
        <v>224</v>
      </c>
      <c r="C134" s="26" t="s">
        <v>225</v>
      </c>
      <c r="D134" s="25">
        <v>100000</v>
      </c>
      <c r="E134" s="106">
        <v>70109.67</v>
      </c>
      <c r="F134" s="106">
        <v>73000</v>
      </c>
      <c r="G134" s="122">
        <f t="shared" si="4"/>
        <v>73</v>
      </c>
      <c r="H134" s="93">
        <f t="shared" si="5"/>
        <v>0.58708237380908168</v>
      </c>
    </row>
    <row r="135" spans="1:8" ht="13.9" customHeight="1">
      <c r="A135" s="58"/>
      <c r="B135" s="22" t="s">
        <v>226</v>
      </c>
      <c r="C135" s="26" t="s">
        <v>227</v>
      </c>
      <c r="D135" s="25">
        <v>100000</v>
      </c>
      <c r="E135" s="106">
        <v>51195.35</v>
      </c>
      <c r="F135" s="106">
        <v>71000</v>
      </c>
      <c r="G135" s="122">
        <f t="shared" si="4"/>
        <v>71</v>
      </c>
      <c r="H135" s="93">
        <f t="shared" si="5"/>
        <v>0.58708237380908168</v>
      </c>
    </row>
    <row r="136" spans="1:8" ht="14.45" customHeight="1">
      <c r="A136" s="58"/>
      <c r="B136" s="22" t="s">
        <v>228</v>
      </c>
      <c r="C136" s="26" t="s">
        <v>229</v>
      </c>
      <c r="D136" s="25">
        <v>30000</v>
      </c>
      <c r="E136" s="106">
        <v>9037.5</v>
      </c>
      <c r="F136" s="106">
        <v>10000</v>
      </c>
      <c r="G136" s="122">
        <f t="shared" si="4"/>
        <v>33.333333333333329</v>
      </c>
      <c r="H136" s="93">
        <f t="shared" si="5"/>
        <v>0.17612471214272452</v>
      </c>
    </row>
    <row r="137" spans="1:8" ht="13.9" customHeight="1">
      <c r="A137" s="58"/>
      <c r="B137" s="22" t="s">
        <v>230</v>
      </c>
      <c r="C137" s="22" t="s">
        <v>231</v>
      </c>
      <c r="D137" s="23">
        <f>SUM(D138:D151)</f>
        <v>779000</v>
      </c>
      <c r="E137" s="105">
        <f>SUM(E138:E151)</f>
        <v>268853.96999999997</v>
      </c>
      <c r="F137" s="105">
        <f>SUM(F138:F151)</f>
        <v>374529</v>
      </c>
      <c r="G137" s="122">
        <f t="shared" si="4"/>
        <v>48.078177150192552</v>
      </c>
      <c r="H137" s="94">
        <f t="shared" si="5"/>
        <v>4.5733716919727465</v>
      </c>
    </row>
    <row r="138" spans="1:8" ht="12" customHeight="1">
      <c r="A138" s="58"/>
      <c r="B138" s="22" t="s">
        <v>232</v>
      </c>
      <c r="C138" s="26" t="s">
        <v>233</v>
      </c>
      <c r="D138" s="25">
        <v>0</v>
      </c>
      <c r="E138" s="106"/>
      <c r="F138" s="106">
        <v>0</v>
      </c>
      <c r="G138" s="122" t="e">
        <f t="shared" si="4"/>
        <v>#DIV/0!</v>
      </c>
      <c r="H138" s="93">
        <f t="shared" si="5"/>
        <v>0</v>
      </c>
    </row>
    <row r="139" spans="1:8" ht="12.6" customHeight="1">
      <c r="A139" s="58"/>
      <c r="B139" s="22" t="s">
        <v>234</v>
      </c>
      <c r="C139" s="26" t="s">
        <v>235</v>
      </c>
      <c r="D139" s="25">
        <v>0</v>
      </c>
      <c r="E139" s="106"/>
      <c r="F139" s="106">
        <v>0</v>
      </c>
      <c r="G139" s="122" t="e">
        <f t="shared" si="4"/>
        <v>#DIV/0!</v>
      </c>
      <c r="H139" s="93">
        <f t="shared" si="5"/>
        <v>0</v>
      </c>
    </row>
    <row r="140" spans="1:8" ht="13.15" customHeight="1">
      <c r="A140" s="58"/>
      <c r="B140" s="22" t="s">
        <v>236</v>
      </c>
      <c r="C140" s="26" t="s">
        <v>237</v>
      </c>
      <c r="D140" s="25">
        <v>12000</v>
      </c>
      <c r="E140" s="106"/>
      <c r="F140" s="106">
        <v>0</v>
      </c>
      <c r="G140" s="122">
        <f t="shared" si="4"/>
        <v>0</v>
      </c>
      <c r="H140" s="93">
        <f t="shared" si="5"/>
        <v>7.0449884857089806E-2</v>
      </c>
    </row>
    <row r="141" spans="1:8" ht="14.45" customHeight="1">
      <c r="A141" s="58"/>
      <c r="B141" s="22" t="s">
        <v>238</v>
      </c>
      <c r="C141" s="26" t="s">
        <v>239</v>
      </c>
      <c r="D141" s="25">
        <v>250000</v>
      </c>
      <c r="E141" s="106">
        <v>60484.61</v>
      </c>
      <c r="F141" s="106">
        <v>98000</v>
      </c>
      <c r="G141" s="122">
        <f t="shared" si="4"/>
        <v>39.200000000000003</v>
      </c>
      <c r="H141" s="93">
        <f t="shared" si="5"/>
        <v>1.4677059345227041</v>
      </c>
    </row>
    <row r="142" spans="1:8" ht="16.899999999999999" customHeight="1">
      <c r="A142" s="58"/>
      <c r="B142" s="22" t="s">
        <v>240</v>
      </c>
      <c r="C142" s="26" t="s">
        <v>241</v>
      </c>
      <c r="D142" s="25">
        <v>15000</v>
      </c>
      <c r="E142" s="106">
        <v>13765.86</v>
      </c>
      <c r="F142" s="106">
        <v>13766</v>
      </c>
      <c r="G142" s="122">
        <f t="shared" si="4"/>
        <v>91.773333333333326</v>
      </c>
      <c r="H142" s="93">
        <f t="shared" si="5"/>
        <v>8.8062356071362258E-2</v>
      </c>
    </row>
    <row r="143" spans="1:8" ht="16.149999999999999" customHeight="1">
      <c r="A143" s="58"/>
      <c r="B143" s="22" t="s">
        <v>242</v>
      </c>
      <c r="C143" s="26" t="s">
        <v>243</v>
      </c>
      <c r="D143" s="25">
        <v>50000</v>
      </c>
      <c r="E143" s="106">
        <v>43562.5</v>
      </c>
      <c r="F143" s="106">
        <v>43563</v>
      </c>
      <c r="G143" s="122">
        <f t="shared" si="4"/>
        <v>87.126000000000005</v>
      </c>
      <c r="H143" s="93">
        <f t="shared" si="5"/>
        <v>0.29354118690454084</v>
      </c>
    </row>
    <row r="144" spans="1:8" ht="18" customHeight="1">
      <c r="A144" s="58"/>
      <c r="B144" s="22" t="s">
        <v>244</v>
      </c>
      <c r="C144" s="26" t="s">
        <v>245</v>
      </c>
      <c r="D144" s="25">
        <v>30000</v>
      </c>
      <c r="E144" s="106">
        <v>0</v>
      </c>
      <c r="F144" s="106">
        <v>0</v>
      </c>
      <c r="G144" s="122">
        <f t="shared" si="4"/>
        <v>0</v>
      </c>
      <c r="H144" s="93">
        <f t="shared" si="5"/>
        <v>0.17612471214272452</v>
      </c>
    </row>
    <row r="145" spans="1:8" ht="13.15" customHeight="1">
      <c r="A145" s="58"/>
      <c r="B145" s="22" t="s">
        <v>246</v>
      </c>
      <c r="C145" s="26" t="s">
        <v>247</v>
      </c>
      <c r="D145" s="25">
        <v>200000</v>
      </c>
      <c r="E145" s="106">
        <v>50932</v>
      </c>
      <c r="F145" s="106">
        <v>88000</v>
      </c>
      <c r="G145" s="122">
        <f t="shared" si="4"/>
        <v>44</v>
      </c>
      <c r="H145" s="93">
        <f t="shared" si="5"/>
        <v>1.1741647476181634</v>
      </c>
    </row>
    <row r="146" spans="1:8" ht="14.45" customHeight="1">
      <c r="A146" s="58"/>
      <c r="B146" s="22" t="s">
        <v>248</v>
      </c>
      <c r="C146" s="26" t="s">
        <v>249</v>
      </c>
      <c r="D146" s="25">
        <v>30000</v>
      </c>
      <c r="E146" s="106">
        <v>2489</v>
      </c>
      <c r="F146" s="106">
        <v>5500</v>
      </c>
      <c r="G146" s="122">
        <f t="shared" si="4"/>
        <v>18.333333333333332</v>
      </c>
      <c r="H146" s="93">
        <f t="shared" si="5"/>
        <v>0.17612471214272452</v>
      </c>
    </row>
    <row r="147" spans="1:8" ht="13.9" customHeight="1">
      <c r="A147" s="58"/>
      <c r="B147" s="22" t="s">
        <v>250</v>
      </c>
      <c r="C147" s="26" t="s">
        <v>251</v>
      </c>
      <c r="D147" s="25">
        <v>30000</v>
      </c>
      <c r="E147" s="106">
        <v>7760</v>
      </c>
      <c r="F147" s="106">
        <v>10000</v>
      </c>
      <c r="G147" s="122">
        <f t="shared" ref="G147:G210" si="6">F147/D147*100</f>
        <v>33.333333333333329</v>
      </c>
      <c r="H147" s="93">
        <f t="shared" ref="H147:H210" si="7">D147/$D$267*100</f>
        <v>0.17612471214272452</v>
      </c>
    </row>
    <row r="148" spans="1:8" ht="16.149999999999999" customHeight="1">
      <c r="A148" s="58"/>
      <c r="B148" s="22" t="s">
        <v>252</v>
      </c>
      <c r="C148" s="26" t="s">
        <v>253</v>
      </c>
      <c r="D148" s="25">
        <v>25000</v>
      </c>
      <c r="E148" s="106">
        <v>11700</v>
      </c>
      <c r="F148" s="106">
        <v>11700</v>
      </c>
      <c r="G148" s="122">
        <f t="shared" si="6"/>
        <v>46.800000000000004</v>
      </c>
      <c r="H148" s="93">
        <f t="shared" si="7"/>
        <v>0.14677059345227042</v>
      </c>
    </row>
    <row r="149" spans="1:8" ht="15" customHeight="1">
      <c r="A149" s="58"/>
      <c r="B149" s="22" t="s">
        <v>254</v>
      </c>
      <c r="C149" s="26" t="s">
        <v>255</v>
      </c>
      <c r="D149" s="25">
        <v>35000</v>
      </c>
      <c r="E149" s="106">
        <v>0</v>
      </c>
      <c r="F149" s="106">
        <v>15000</v>
      </c>
      <c r="G149" s="122">
        <f t="shared" si="6"/>
        <v>42.857142857142854</v>
      </c>
      <c r="H149" s="93">
        <f t="shared" si="7"/>
        <v>0.20547883083317861</v>
      </c>
    </row>
    <row r="150" spans="1:8" ht="15.6" customHeight="1">
      <c r="A150" s="58"/>
      <c r="B150" s="22" t="s">
        <v>256</v>
      </c>
      <c r="C150" s="26" t="s">
        <v>499</v>
      </c>
      <c r="D150" s="25">
        <v>32000</v>
      </c>
      <c r="E150" s="106">
        <v>32000</v>
      </c>
      <c r="F150" s="106">
        <v>32000</v>
      </c>
      <c r="G150" s="122">
        <f t="shared" si="6"/>
        <v>100</v>
      </c>
      <c r="H150" s="93">
        <f t="shared" si="7"/>
        <v>0.18786635961890613</v>
      </c>
    </row>
    <row r="151" spans="1:8" ht="13.15" customHeight="1">
      <c r="A151" s="58"/>
      <c r="B151" s="22" t="s">
        <v>257</v>
      </c>
      <c r="C151" s="37" t="s">
        <v>258</v>
      </c>
      <c r="D151" s="81">
        <v>70000</v>
      </c>
      <c r="E151" s="112">
        <v>46160</v>
      </c>
      <c r="F151" s="124">
        <v>57000</v>
      </c>
      <c r="G151" s="122">
        <f t="shared" si="6"/>
        <v>81.428571428571431</v>
      </c>
      <c r="H151" s="93">
        <f t="shared" si="7"/>
        <v>0.41095766166635722</v>
      </c>
    </row>
    <row r="152" spans="1:8" ht="12" customHeight="1">
      <c r="A152" s="58"/>
      <c r="B152" s="22" t="s">
        <v>259</v>
      </c>
      <c r="C152" s="22" t="s">
        <v>260</v>
      </c>
      <c r="D152" s="23">
        <f>SUM(D153:D155)</f>
        <v>450000</v>
      </c>
      <c r="E152" s="105">
        <f>SUM(E153:E155)</f>
        <v>91998.75</v>
      </c>
      <c r="F152" s="105">
        <f>SUM(F153:F155)</f>
        <v>133800</v>
      </c>
      <c r="G152" s="122">
        <f t="shared" si="6"/>
        <v>29.733333333333334</v>
      </c>
      <c r="H152" s="94">
        <f t="shared" si="7"/>
        <v>2.6418706821408673</v>
      </c>
    </row>
    <row r="153" spans="1:8" ht="12.6" customHeight="1">
      <c r="A153" s="58"/>
      <c r="B153" s="22" t="s">
        <v>261</v>
      </c>
      <c r="C153" s="26" t="s">
        <v>262</v>
      </c>
      <c r="D153" s="25">
        <v>300000</v>
      </c>
      <c r="E153" s="106">
        <v>58198.75</v>
      </c>
      <c r="F153" s="106">
        <v>80000</v>
      </c>
      <c r="G153" s="122">
        <f t="shared" si="6"/>
        <v>26.666666666666668</v>
      </c>
      <c r="H153" s="93">
        <f t="shared" si="7"/>
        <v>1.7612471214272452</v>
      </c>
    </row>
    <row r="154" spans="1:8" ht="12.6" customHeight="1">
      <c r="A154" s="58"/>
      <c r="B154" s="22" t="s">
        <v>263</v>
      </c>
      <c r="C154" s="26" t="s">
        <v>264</v>
      </c>
      <c r="D154" s="25">
        <v>0</v>
      </c>
      <c r="E154" s="106">
        <v>0</v>
      </c>
      <c r="F154" s="106">
        <v>0</v>
      </c>
      <c r="G154" s="122" t="e">
        <f t="shared" si="6"/>
        <v>#DIV/0!</v>
      </c>
      <c r="H154" s="93">
        <f t="shared" si="7"/>
        <v>0</v>
      </c>
    </row>
    <row r="155" spans="1:8" ht="13.9" customHeight="1">
      <c r="A155" s="58"/>
      <c r="B155" s="22" t="s">
        <v>265</v>
      </c>
      <c r="C155" s="26" t="s">
        <v>266</v>
      </c>
      <c r="D155" s="25">
        <v>150000</v>
      </c>
      <c r="E155" s="106">
        <v>33800</v>
      </c>
      <c r="F155" s="106">
        <v>53800</v>
      </c>
      <c r="G155" s="122">
        <f t="shared" si="6"/>
        <v>35.866666666666667</v>
      </c>
      <c r="H155" s="93">
        <f t="shared" si="7"/>
        <v>0.88062356071362258</v>
      </c>
    </row>
    <row r="156" spans="1:8" ht="12.6" customHeight="1">
      <c r="A156" s="58"/>
      <c r="B156" s="22" t="s">
        <v>267</v>
      </c>
      <c r="C156" s="22" t="s">
        <v>268</v>
      </c>
      <c r="D156" s="23">
        <f>D157</f>
        <v>40000</v>
      </c>
      <c r="E156" s="105">
        <f>E157</f>
        <v>9741.3799999999992</v>
      </c>
      <c r="F156" s="105">
        <f>F157</f>
        <v>17000</v>
      </c>
      <c r="G156" s="122">
        <f t="shared" si="6"/>
        <v>42.5</v>
      </c>
      <c r="H156" s="94">
        <f t="shared" si="7"/>
        <v>0.23483294952363265</v>
      </c>
    </row>
    <row r="157" spans="1:8">
      <c r="A157" s="58"/>
      <c r="B157" s="22" t="s">
        <v>269</v>
      </c>
      <c r="C157" s="22" t="s">
        <v>270</v>
      </c>
      <c r="D157" s="81">
        <v>40000</v>
      </c>
      <c r="E157" s="112">
        <v>9741.3799999999992</v>
      </c>
      <c r="F157" s="124">
        <v>17000</v>
      </c>
      <c r="G157" s="122">
        <f t="shared" si="6"/>
        <v>42.5</v>
      </c>
      <c r="H157" s="93">
        <f t="shared" si="7"/>
        <v>0.23483294952363265</v>
      </c>
    </row>
    <row r="158" spans="1:8" ht="13.15" customHeight="1">
      <c r="A158" s="58"/>
      <c r="B158" s="22" t="s">
        <v>271</v>
      </c>
      <c r="C158" s="22" t="s">
        <v>272</v>
      </c>
      <c r="D158" s="82">
        <f>D159+D160+D161+D169+D173+D174</f>
        <v>1185200</v>
      </c>
      <c r="E158" s="113">
        <f>E159+E160+E161+E169+E173+E174</f>
        <v>718686.18</v>
      </c>
      <c r="F158" s="105">
        <f>F159+F160+F161+F169+F173+F174</f>
        <v>840404</v>
      </c>
      <c r="G158" s="122">
        <f t="shared" si="6"/>
        <v>70.908201147485656</v>
      </c>
      <c r="H158" s="94">
        <f t="shared" si="7"/>
        <v>6.9581002943852361</v>
      </c>
    </row>
    <row r="159" spans="1:8" ht="13.15" customHeight="1">
      <c r="A159" s="61"/>
      <c r="B159" s="38" t="s">
        <v>273</v>
      </c>
      <c r="C159" s="39" t="s">
        <v>274</v>
      </c>
      <c r="D159" s="40">
        <v>10000</v>
      </c>
      <c r="E159" s="114">
        <v>214</v>
      </c>
      <c r="F159" s="114">
        <v>214</v>
      </c>
      <c r="G159" s="122">
        <f t="shared" si="6"/>
        <v>2.1399999999999997</v>
      </c>
      <c r="H159" s="94">
        <f t="shared" si="7"/>
        <v>5.8708237380908163E-2</v>
      </c>
    </row>
    <row r="160" spans="1:8" ht="16.149999999999999" customHeight="1">
      <c r="A160" s="61"/>
      <c r="B160" s="38" t="s">
        <v>275</v>
      </c>
      <c r="C160" s="39" t="s">
        <v>276</v>
      </c>
      <c r="D160" s="40">
        <v>780000</v>
      </c>
      <c r="E160" s="114">
        <v>439405.82</v>
      </c>
      <c r="F160" s="114">
        <v>530000</v>
      </c>
      <c r="G160" s="122">
        <f t="shared" si="6"/>
        <v>67.948717948717956</v>
      </c>
      <c r="H160" s="94">
        <f t="shared" si="7"/>
        <v>4.5792425157108374</v>
      </c>
    </row>
    <row r="161" spans="1:8" ht="15.6" customHeight="1">
      <c r="A161" s="61"/>
      <c r="B161" s="38" t="s">
        <v>277</v>
      </c>
      <c r="C161" s="39" t="s">
        <v>278</v>
      </c>
      <c r="D161" s="40">
        <f>SUM(D162:D168)</f>
        <v>227200</v>
      </c>
      <c r="E161" s="114">
        <f>SUM(E162:E168)</f>
        <v>223163.57</v>
      </c>
      <c r="F161" s="114">
        <f>SUM(F162:F168)</f>
        <v>240190</v>
      </c>
      <c r="G161" s="122">
        <f t="shared" si="6"/>
        <v>105.7174295774648</v>
      </c>
      <c r="H161" s="94">
        <f t="shared" si="7"/>
        <v>1.3338511532942334</v>
      </c>
    </row>
    <row r="162" spans="1:8">
      <c r="A162" s="61"/>
      <c r="B162" s="38" t="s">
        <v>279</v>
      </c>
      <c r="C162" s="26" t="s">
        <v>280</v>
      </c>
      <c r="D162" s="25">
        <v>85000</v>
      </c>
      <c r="E162" s="106">
        <v>149296</v>
      </c>
      <c r="F162" s="106">
        <v>160000</v>
      </c>
      <c r="G162" s="122">
        <f t="shared" si="6"/>
        <v>188.23529411764704</v>
      </c>
      <c r="H162" s="93">
        <f t="shared" si="7"/>
        <v>0.49902001773771937</v>
      </c>
    </row>
    <row r="163" spans="1:8">
      <c r="A163" s="61"/>
      <c r="B163" s="38" t="s">
        <v>281</v>
      </c>
      <c r="C163" s="26" t="s">
        <v>282</v>
      </c>
      <c r="D163" s="25">
        <v>45000</v>
      </c>
      <c r="E163" s="106">
        <v>38678.089999999997</v>
      </c>
      <c r="F163" s="106">
        <v>45000</v>
      </c>
      <c r="G163" s="122">
        <f t="shared" si="6"/>
        <v>100</v>
      </c>
      <c r="H163" s="93">
        <f t="shared" si="7"/>
        <v>0.26418706821408672</v>
      </c>
    </row>
    <row r="164" spans="1:8">
      <c r="A164" s="61"/>
      <c r="B164" s="38" t="s">
        <v>283</v>
      </c>
      <c r="C164" s="26" t="s">
        <v>284</v>
      </c>
      <c r="D164" s="25">
        <v>15000</v>
      </c>
      <c r="E164" s="106">
        <v>19354.97</v>
      </c>
      <c r="F164" s="106">
        <v>19355</v>
      </c>
      <c r="G164" s="122">
        <f t="shared" si="6"/>
        <v>129.03333333333333</v>
      </c>
      <c r="H164" s="93">
        <f t="shared" si="7"/>
        <v>8.8062356071362258E-2</v>
      </c>
    </row>
    <row r="165" spans="1:8">
      <c r="A165" s="61"/>
      <c r="B165" s="38" t="s">
        <v>285</v>
      </c>
      <c r="C165" s="26" t="s">
        <v>286</v>
      </c>
      <c r="D165" s="25">
        <v>20000</v>
      </c>
      <c r="E165" s="106">
        <v>0</v>
      </c>
      <c r="F165" s="106">
        <v>0</v>
      </c>
      <c r="G165" s="122">
        <f t="shared" si="6"/>
        <v>0</v>
      </c>
      <c r="H165" s="93">
        <f t="shared" si="7"/>
        <v>0.11741647476181633</v>
      </c>
    </row>
    <row r="166" spans="1:8">
      <c r="A166" s="61"/>
      <c r="B166" s="38" t="s">
        <v>287</v>
      </c>
      <c r="C166" s="26" t="s">
        <v>288</v>
      </c>
      <c r="D166" s="25">
        <v>0</v>
      </c>
      <c r="E166" s="106">
        <v>0</v>
      </c>
      <c r="F166" s="106">
        <v>0</v>
      </c>
      <c r="G166" s="122" t="e">
        <f t="shared" si="6"/>
        <v>#DIV/0!</v>
      </c>
      <c r="H166" s="93">
        <f t="shared" si="7"/>
        <v>0</v>
      </c>
    </row>
    <row r="167" spans="1:8" ht="15" customHeight="1">
      <c r="A167" s="61"/>
      <c r="B167" s="38" t="s">
        <v>289</v>
      </c>
      <c r="C167" s="26" t="s">
        <v>290</v>
      </c>
      <c r="D167" s="25">
        <v>42200</v>
      </c>
      <c r="E167" s="106">
        <v>15834.51</v>
      </c>
      <c r="F167" s="106">
        <v>15835</v>
      </c>
      <c r="G167" s="122">
        <f t="shared" si="6"/>
        <v>37.523696682464454</v>
      </c>
      <c r="H167" s="93">
        <f t="shared" si="7"/>
        <v>0.24774876174743246</v>
      </c>
    </row>
    <row r="168" spans="1:8" ht="13.15" customHeight="1">
      <c r="A168" s="61"/>
      <c r="B168" s="38" t="s">
        <v>291</v>
      </c>
      <c r="C168" s="26" t="s">
        <v>292</v>
      </c>
      <c r="D168" s="25">
        <v>20000</v>
      </c>
      <c r="E168" s="106">
        <v>0</v>
      </c>
      <c r="F168" s="106">
        <v>0</v>
      </c>
      <c r="G168" s="122">
        <f t="shared" si="6"/>
        <v>0</v>
      </c>
      <c r="H168" s="93">
        <f t="shared" si="7"/>
        <v>0.11741647476181633</v>
      </c>
    </row>
    <row r="169" spans="1:8" ht="15" customHeight="1">
      <c r="A169" s="61"/>
      <c r="B169" s="38" t="s">
        <v>293</v>
      </c>
      <c r="C169" s="36" t="s">
        <v>294</v>
      </c>
      <c r="D169" s="80">
        <f>SUM(D170:D172)</f>
        <v>93000</v>
      </c>
      <c r="E169" s="110">
        <f>SUM(E170:E172)</f>
        <v>55902.79</v>
      </c>
      <c r="F169" s="110">
        <f>SUM(F170:F172)</f>
        <v>70000</v>
      </c>
      <c r="G169" s="122">
        <f t="shared" si="6"/>
        <v>75.268817204301072</v>
      </c>
      <c r="H169" s="94">
        <f t="shared" si="7"/>
        <v>0.545986607642446</v>
      </c>
    </row>
    <row r="170" spans="1:8">
      <c r="A170" s="57"/>
      <c r="B170" s="22" t="s">
        <v>295</v>
      </c>
      <c r="C170" s="26" t="s">
        <v>282</v>
      </c>
      <c r="D170" s="25">
        <v>0</v>
      </c>
      <c r="E170" s="106">
        <v>0</v>
      </c>
      <c r="F170" s="106">
        <v>0</v>
      </c>
      <c r="G170" s="122" t="e">
        <f t="shared" si="6"/>
        <v>#DIV/0!</v>
      </c>
      <c r="H170" s="93">
        <f t="shared" si="7"/>
        <v>0</v>
      </c>
    </row>
    <row r="171" spans="1:8">
      <c r="A171" s="57"/>
      <c r="B171" s="22" t="s">
        <v>296</v>
      </c>
      <c r="C171" s="26" t="s">
        <v>284</v>
      </c>
      <c r="D171" s="25">
        <v>55000</v>
      </c>
      <c r="E171" s="106">
        <v>45108.79</v>
      </c>
      <c r="F171" s="106">
        <v>55000</v>
      </c>
      <c r="G171" s="122">
        <f t="shared" si="6"/>
        <v>100</v>
      </c>
      <c r="H171" s="93">
        <f t="shared" si="7"/>
        <v>0.32289530559499491</v>
      </c>
    </row>
    <row r="172" spans="1:8">
      <c r="A172" s="57"/>
      <c r="B172" s="22" t="s">
        <v>297</v>
      </c>
      <c r="C172" s="26" t="s">
        <v>286</v>
      </c>
      <c r="D172" s="25">
        <v>38000</v>
      </c>
      <c r="E172" s="106">
        <v>10794</v>
      </c>
      <c r="F172" s="106">
        <v>15000</v>
      </c>
      <c r="G172" s="122">
        <f t="shared" si="6"/>
        <v>39.473684210526315</v>
      </c>
      <c r="H172" s="93">
        <f t="shared" si="7"/>
        <v>0.22309130204745103</v>
      </c>
    </row>
    <row r="173" spans="1:8" ht="15" customHeight="1">
      <c r="A173" s="61"/>
      <c r="B173" s="38" t="s">
        <v>298</v>
      </c>
      <c r="C173" s="36" t="s">
        <v>299</v>
      </c>
      <c r="D173" s="80">
        <v>5000</v>
      </c>
      <c r="E173" s="110">
        <v>0</v>
      </c>
      <c r="F173" s="110">
        <v>0</v>
      </c>
      <c r="G173" s="122">
        <f t="shared" si="6"/>
        <v>0</v>
      </c>
      <c r="H173" s="94">
        <f t="shared" si="7"/>
        <v>2.9354118690454081E-2</v>
      </c>
    </row>
    <row r="174" spans="1:8" ht="15" customHeight="1">
      <c r="A174" s="61"/>
      <c r="B174" s="38" t="s">
        <v>447</v>
      </c>
      <c r="C174" s="36" t="s">
        <v>448</v>
      </c>
      <c r="D174" s="80">
        <v>70000</v>
      </c>
      <c r="E174" s="110">
        <v>0</v>
      </c>
      <c r="F174" s="110">
        <v>0</v>
      </c>
      <c r="G174" s="122">
        <f t="shared" si="6"/>
        <v>0</v>
      </c>
      <c r="H174" s="94">
        <f t="shared" si="7"/>
        <v>0.41095766166635722</v>
      </c>
    </row>
    <row r="175" spans="1:8" ht="15" customHeight="1">
      <c r="A175" s="61"/>
      <c r="B175" s="38" t="s">
        <v>502</v>
      </c>
      <c r="C175" s="36" t="s">
        <v>505</v>
      </c>
      <c r="D175" s="80">
        <f>SUM(D176:D177)</f>
        <v>100000</v>
      </c>
      <c r="E175" s="110">
        <f>SUM(E176:E177)</f>
        <v>75754.63</v>
      </c>
      <c r="F175" s="110">
        <f>SUM(F176:F177)</f>
        <v>100000</v>
      </c>
      <c r="G175" s="122">
        <f t="shared" si="6"/>
        <v>100</v>
      </c>
      <c r="H175" s="94">
        <f t="shared" si="7"/>
        <v>0.58708237380908168</v>
      </c>
    </row>
    <row r="176" spans="1:8" ht="15" customHeight="1">
      <c r="A176" s="61"/>
      <c r="B176" s="38" t="s">
        <v>503</v>
      </c>
      <c r="C176" s="36" t="s">
        <v>156</v>
      </c>
      <c r="D176" s="80">
        <v>50000</v>
      </c>
      <c r="E176" s="110">
        <v>44187.5</v>
      </c>
      <c r="F176" s="110">
        <v>50000</v>
      </c>
      <c r="G176" s="122">
        <f t="shared" si="6"/>
        <v>100</v>
      </c>
      <c r="H176" s="94">
        <f t="shared" si="7"/>
        <v>0.29354118690454084</v>
      </c>
    </row>
    <row r="177" spans="1:8" ht="15" customHeight="1">
      <c r="A177" s="61"/>
      <c r="B177" s="38" t="s">
        <v>504</v>
      </c>
      <c r="C177" s="36" t="s">
        <v>155</v>
      </c>
      <c r="D177" s="80">
        <v>50000</v>
      </c>
      <c r="E177" s="110">
        <v>31567.13</v>
      </c>
      <c r="F177" s="110">
        <v>50000</v>
      </c>
      <c r="G177" s="122">
        <f t="shared" si="6"/>
        <v>100</v>
      </c>
      <c r="H177" s="94">
        <f t="shared" si="7"/>
        <v>0.29354118690454084</v>
      </c>
    </row>
    <row r="178" spans="1:8" ht="13.9" customHeight="1">
      <c r="A178" s="56" t="s">
        <v>16</v>
      </c>
      <c r="B178" s="32"/>
      <c r="C178" s="32" t="s">
        <v>300</v>
      </c>
      <c r="D178" s="33">
        <f>D179+D181+D185+D186+D191</f>
        <v>727264</v>
      </c>
      <c r="E178" s="111">
        <f>E179+E181+E185+E186+E191</f>
        <v>115832.94</v>
      </c>
      <c r="F178" s="111">
        <f>F179+F181+F185+F186+F191</f>
        <v>224496</v>
      </c>
      <c r="G178" s="103">
        <f t="shared" si="6"/>
        <v>30.868570422845075</v>
      </c>
      <c r="H178" s="69">
        <f t="shared" si="7"/>
        <v>4.2696387550588799</v>
      </c>
    </row>
    <row r="179" spans="1:8" ht="15" customHeight="1">
      <c r="A179" s="57"/>
      <c r="B179" s="22" t="s">
        <v>301</v>
      </c>
      <c r="C179" s="22" t="s">
        <v>302</v>
      </c>
      <c r="D179" s="23">
        <f>D180</f>
        <v>56000</v>
      </c>
      <c r="E179" s="105">
        <f>E180</f>
        <v>47036.46</v>
      </c>
      <c r="F179" s="105">
        <f>F180</f>
        <v>56000</v>
      </c>
      <c r="G179" s="122">
        <f t="shared" si="6"/>
        <v>100</v>
      </c>
      <c r="H179" s="94">
        <f t="shared" si="7"/>
        <v>0.32876612933308574</v>
      </c>
    </row>
    <row r="180" spans="1:8" ht="17.45" customHeight="1">
      <c r="A180" s="57"/>
      <c r="B180" s="22" t="s">
        <v>303</v>
      </c>
      <c r="C180" s="22" t="s">
        <v>304</v>
      </c>
      <c r="D180" s="82">
        <v>56000</v>
      </c>
      <c r="E180" s="113">
        <v>47036.46</v>
      </c>
      <c r="F180" s="113">
        <v>56000</v>
      </c>
      <c r="G180" s="122">
        <f t="shared" si="6"/>
        <v>100</v>
      </c>
      <c r="H180" s="94">
        <f t="shared" si="7"/>
        <v>0.32876612933308574</v>
      </c>
    </row>
    <row r="181" spans="1:8" ht="16.149999999999999" customHeight="1">
      <c r="A181" s="57"/>
      <c r="B181" s="22" t="s">
        <v>305</v>
      </c>
      <c r="C181" s="22" t="s">
        <v>306</v>
      </c>
      <c r="D181" s="23">
        <f>SUM(D182:D184)</f>
        <v>43164</v>
      </c>
      <c r="E181" s="105">
        <f>SUM(E182:E184)</f>
        <v>3700</v>
      </c>
      <c r="F181" s="105">
        <f>SUM(F182:F184)</f>
        <v>3700</v>
      </c>
      <c r="G181" s="122">
        <f t="shared" si="6"/>
        <v>8.5719581132425162</v>
      </c>
      <c r="H181" s="94">
        <f t="shared" si="7"/>
        <v>0.25340823583095201</v>
      </c>
    </row>
    <row r="182" spans="1:8" ht="13.15" customHeight="1">
      <c r="A182" s="58"/>
      <c r="B182" s="22" t="s">
        <v>307</v>
      </c>
      <c r="C182" s="26" t="s">
        <v>308</v>
      </c>
      <c r="D182" s="25">
        <v>30000</v>
      </c>
      <c r="E182" s="106">
        <v>1000</v>
      </c>
      <c r="F182" s="106">
        <v>1000</v>
      </c>
      <c r="G182" s="122">
        <f t="shared" si="6"/>
        <v>3.3333333333333335</v>
      </c>
      <c r="H182" s="93">
        <f t="shared" si="7"/>
        <v>0.17612471214272452</v>
      </c>
    </row>
    <row r="183" spans="1:8" ht="13.15" customHeight="1">
      <c r="A183" s="62"/>
      <c r="B183" s="22" t="s">
        <v>309</v>
      </c>
      <c r="C183" s="37" t="s">
        <v>310</v>
      </c>
      <c r="D183" s="81">
        <v>10000</v>
      </c>
      <c r="E183" s="112">
        <v>0</v>
      </c>
      <c r="F183" s="112">
        <v>0</v>
      </c>
      <c r="G183" s="122">
        <f t="shared" si="6"/>
        <v>0</v>
      </c>
      <c r="H183" s="93">
        <f t="shared" si="7"/>
        <v>5.8708237380908163E-2</v>
      </c>
    </row>
    <row r="184" spans="1:8" ht="13.9" customHeight="1">
      <c r="A184" s="62"/>
      <c r="B184" s="22" t="s">
        <v>311</v>
      </c>
      <c r="C184" s="37" t="s">
        <v>312</v>
      </c>
      <c r="D184" s="81">
        <v>3164</v>
      </c>
      <c r="E184" s="112">
        <v>2700</v>
      </c>
      <c r="F184" s="112">
        <v>2700</v>
      </c>
      <c r="G184" s="122">
        <f t="shared" si="6"/>
        <v>85.335018963337546</v>
      </c>
      <c r="H184" s="93">
        <f t="shared" si="7"/>
        <v>1.8575286307319343E-2</v>
      </c>
    </row>
    <row r="185" spans="1:8" ht="13.9" customHeight="1">
      <c r="A185" s="57"/>
      <c r="B185" s="22" t="s">
        <v>313</v>
      </c>
      <c r="C185" s="22" t="s">
        <v>314</v>
      </c>
      <c r="D185" s="23">
        <v>0</v>
      </c>
      <c r="E185" s="105">
        <v>0</v>
      </c>
      <c r="F185" s="105">
        <v>0</v>
      </c>
      <c r="G185" s="122" t="e">
        <f t="shared" si="6"/>
        <v>#DIV/0!</v>
      </c>
      <c r="H185" s="94">
        <f t="shared" si="7"/>
        <v>0</v>
      </c>
    </row>
    <row r="186" spans="1:8" ht="13.15" customHeight="1">
      <c r="A186" s="62"/>
      <c r="B186" s="22" t="s">
        <v>315</v>
      </c>
      <c r="C186" s="22" t="s">
        <v>316</v>
      </c>
      <c r="D186" s="23">
        <f>SUM(D187:D190)</f>
        <v>360000</v>
      </c>
      <c r="E186" s="105">
        <f>SUM(E187:E190)</f>
        <v>60696.480000000003</v>
      </c>
      <c r="F186" s="105">
        <f>SUM(F187:F190)</f>
        <v>60696</v>
      </c>
      <c r="G186" s="122">
        <f t="shared" si="6"/>
        <v>16.86</v>
      </c>
      <c r="H186" s="94">
        <f t="shared" si="7"/>
        <v>2.1134965457126937</v>
      </c>
    </row>
    <row r="187" spans="1:8" ht="13.9" customHeight="1">
      <c r="A187" s="62"/>
      <c r="B187" s="22" t="s">
        <v>317</v>
      </c>
      <c r="C187" s="37" t="s">
        <v>318</v>
      </c>
      <c r="D187" s="81">
        <v>250000</v>
      </c>
      <c r="E187" s="112">
        <v>0</v>
      </c>
      <c r="F187" s="112">
        <v>0</v>
      </c>
      <c r="G187" s="122">
        <f t="shared" si="6"/>
        <v>0</v>
      </c>
      <c r="H187" s="93">
        <f t="shared" si="7"/>
        <v>1.4677059345227041</v>
      </c>
    </row>
    <row r="188" spans="1:8" ht="12.6" customHeight="1">
      <c r="A188" s="62"/>
      <c r="B188" s="22" t="s">
        <v>319</v>
      </c>
      <c r="C188" s="37" t="s">
        <v>320</v>
      </c>
      <c r="D188" s="81">
        <v>50000</v>
      </c>
      <c r="E188" s="112">
        <v>0</v>
      </c>
      <c r="F188" s="112">
        <v>0</v>
      </c>
      <c r="G188" s="122">
        <f t="shared" si="6"/>
        <v>0</v>
      </c>
      <c r="H188" s="93">
        <f t="shared" si="7"/>
        <v>0.29354118690454084</v>
      </c>
    </row>
    <row r="189" spans="1:8" ht="13.9" customHeight="1">
      <c r="A189" s="60"/>
      <c r="B189" s="22" t="s">
        <v>321</v>
      </c>
      <c r="C189" s="26" t="s">
        <v>322</v>
      </c>
      <c r="D189" s="83">
        <v>0</v>
      </c>
      <c r="E189" s="115">
        <v>0</v>
      </c>
      <c r="F189" s="115">
        <v>0</v>
      </c>
      <c r="G189" s="122" t="e">
        <f t="shared" si="6"/>
        <v>#DIV/0!</v>
      </c>
      <c r="H189" s="93">
        <f t="shared" si="7"/>
        <v>0</v>
      </c>
    </row>
    <row r="190" spans="1:8" ht="12.6" customHeight="1">
      <c r="A190" s="57"/>
      <c r="B190" s="22" t="s">
        <v>323</v>
      </c>
      <c r="C190" s="26" t="s">
        <v>324</v>
      </c>
      <c r="D190" s="25">
        <v>60000</v>
      </c>
      <c r="E190" s="106">
        <v>60696.480000000003</v>
      </c>
      <c r="F190" s="106">
        <v>60696</v>
      </c>
      <c r="G190" s="122">
        <f t="shared" si="6"/>
        <v>101.16000000000001</v>
      </c>
      <c r="H190" s="93">
        <f t="shared" si="7"/>
        <v>0.35224942428544903</v>
      </c>
    </row>
    <row r="191" spans="1:8" ht="13.9" customHeight="1">
      <c r="A191" s="60"/>
      <c r="B191" s="22" t="s">
        <v>325</v>
      </c>
      <c r="C191" s="22" t="s">
        <v>326</v>
      </c>
      <c r="D191" s="23">
        <f>D192+SUM(D214:D219)</f>
        <v>268100</v>
      </c>
      <c r="E191" s="105">
        <f>E192+SUM(E214:E219)</f>
        <v>4400</v>
      </c>
      <c r="F191" s="105">
        <f>F192+SUM(F214:F219)</f>
        <v>104100</v>
      </c>
      <c r="G191" s="122">
        <f t="shared" si="6"/>
        <v>38.828795225662063</v>
      </c>
      <c r="H191" s="94">
        <f t="shared" si="7"/>
        <v>1.5739678441821479</v>
      </c>
    </row>
    <row r="192" spans="1:8" ht="13.15" customHeight="1">
      <c r="A192" s="60"/>
      <c r="B192" s="22" t="s">
        <v>327</v>
      </c>
      <c r="C192" s="36" t="s">
        <v>328</v>
      </c>
      <c r="D192" s="30">
        <f>D193+D203</f>
        <v>155100</v>
      </c>
      <c r="E192" s="108">
        <f>E193+E203</f>
        <v>4400</v>
      </c>
      <c r="F192" s="108">
        <f>F193+F203</f>
        <v>4400</v>
      </c>
      <c r="G192" s="122">
        <f t="shared" si="6"/>
        <v>2.8368794326241136</v>
      </c>
      <c r="H192" s="94">
        <f t="shared" si="7"/>
        <v>0.9105647617778857</v>
      </c>
    </row>
    <row r="193" spans="1:8" ht="14.45" customHeight="1">
      <c r="A193" s="60"/>
      <c r="B193" s="22" t="s">
        <v>329</v>
      </c>
      <c r="C193" s="36" t="s">
        <v>330</v>
      </c>
      <c r="D193" s="30">
        <f>SUM(D194:D202)</f>
        <v>86100</v>
      </c>
      <c r="E193" s="108">
        <f>SUM(E194:E202)</f>
        <v>4400</v>
      </c>
      <c r="F193" s="108">
        <f>SUM(F194:F202)</f>
        <v>4400</v>
      </c>
      <c r="G193" s="122">
        <f t="shared" si="6"/>
        <v>5.1103368176538915</v>
      </c>
      <c r="H193" s="94">
        <f t="shared" si="7"/>
        <v>0.50547792384961931</v>
      </c>
    </row>
    <row r="194" spans="1:8" ht="12.6" customHeight="1">
      <c r="A194" s="60"/>
      <c r="B194" s="22" t="s">
        <v>331</v>
      </c>
      <c r="C194" s="26" t="s">
        <v>332</v>
      </c>
      <c r="D194" s="25">
        <v>10000</v>
      </c>
      <c r="E194" s="106">
        <v>0</v>
      </c>
      <c r="F194" s="106">
        <v>0</v>
      </c>
      <c r="G194" s="122">
        <f t="shared" si="6"/>
        <v>0</v>
      </c>
      <c r="H194" s="93">
        <f t="shared" si="7"/>
        <v>5.8708237380908163E-2</v>
      </c>
    </row>
    <row r="195" spans="1:8" ht="15" customHeight="1">
      <c r="A195" s="60"/>
      <c r="B195" s="22" t="s">
        <v>333</v>
      </c>
      <c r="C195" s="26" t="s">
        <v>334</v>
      </c>
      <c r="D195" s="25">
        <v>10000</v>
      </c>
      <c r="E195" s="106">
        <v>0</v>
      </c>
      <c r="F195" s="106">
        <v>0</v>
      </c>
      <c r="G195" s="122">
        <f t="shared" si="6"/>
        <v>0</v>
      </c>
      <c r="H195" s="93">
        <f t="shared" si="7"/>
        <v>5.8708237380908163E-2</v>
      </c>
    </row>
    <row r="196" spans="1:8" ht="14.45" customHeight="1">
      <c r="A196" s="60"/>
      <c r="B196" s="22" t="s">
        <v>335</v>
      </c>
      <c r="C196" s="26" t="s">
        <v>336</v>
      </c>
      <c r="D196" s="25">
        <v>10000</v>
      </c>
      <c r="E196" s="106">
        <v>0</v>
      </c>
      <c r="F196" s="106">
        <v>0</v>
      </c>
      <c r="G196" s="122">
        <f t="shared" si="6"/>
        <v>0</v>
      </c>
      <c r="H196" s="93">
        <f t="shared" si="7"/>
        <v>5.8708237380908163E-2</v>
      </c>
    </row>
    <row r="197" spans="1:8" ht="14.45" customHeight="1">
      <c r="A197" s="60"/>
      <c r="B197" s="22" t="s">
        <v>337</v>
      </c>
      <c r="C197" s="26" t="s">
        <v>338</v>
      </c>
      <c r="D197" s="25">
        <v>7500</v>
      </c>
      <c r="E197" s="106">
        <v>0</v>
      </c>
      <c r="F197" s="106">
        <v>0</v>
      </c>
      <c r="G197" s="122">
        <f t="shared" si="6"/>
        <v>0</v>
      </c>
      <c r="H197" s="93">
        <f t="shared" si="7"/>
        <v>4.4031178035681129E-2</v>
      </c>
    </row>
    <row r="198" spans="1:8" ht="12.6" customHeight="1">
      <c r="A198" s="60"/>
      <c r="B198" s="22" t="s">
        <v>339</v>
      </c>
      <c r="C198" s="26" t="s">
        <v>340</v>
      </c>
      <c r="D198" s="25">
        <v>20000</v>
      </c>
      <c r="E198" s="106">
        <v>0</v>
      </c>
      <c r="F198" s="106">
        <v>0</v>
      </c>
      <c r="G198" s="122">
        <f t="shared" si="6"/>
        <v>0</v>
      </c>
      <c r="H198" s="93">
        <f t="shared" si="7"/>
        <v>0.11741647476181633</v>
      </c>
    </row>
    <row r="199" spans="1:8" ht="13.15" customHeight="1">
      <c r="A199" s="60"/>
      <c r="B199" s="22" t="s">
        <v>341</v>
      </c>
      <c r="C199" s="26" t="s">
        <v>342</v>
      </c>
      <c r="D199" s="25">
        <v>7500</v>
      </c>
      <c r="E199" s="106">
        <v>0</v>
      </c>
      <c r="F199" s="106">
        <v>0</v>
      </c>
      <c r="G199" s="122">
        <f t="shared" si="6"/>
        <v>0</v>
      </c>
      <c r="H199" s="93">
        <f t="shared" si="7"/>
        <v>4.4031178035681129E-2</v>
      </c>
    </row>
    <row r="200" spans="1:8" ht="12.6" customHeight="1">
      <c r="A200" s="60"/>
      <c r="B200" s="22" t="s">
        <v>343</v>
      </c>
      <c r="C200" s="26" t="s">
        <v>344</v>
      </c>
      <c r="D200" s="25">
        <v>7500</v>
      </c>
      <c r="E200" s="106">
        <v>4400</v>
      </c>
      <c r="F200" s="106">
        <v>4400</v>
      </c>
      <c r="G200" s="122">
        <f t="shared" si="6"/>
        <v>58.666666666666664</v>
      </c>
      <c r="H200" s="93">
        <f t="shared" si="7"/>
        <v>4.4031178035681129E-2</v>
      </c>
    </row>
    <row r="201" spans="1:8" ht="12.6" customHeight="1">
      <c r="A201" s="60"/>
      <c r="B201" s="22" t="s">
        <v>345</v>
      </c>
      <c r="C201" s="26" t="s">
        <v>346</v>
      </c>
      <c r="D201" s="25">
        <v>10000</v>
      </c>
      <c r="E201" s="106"/>
      <c r="F201" s="106">
        <v>0</v>
      </c>
      <c r="G201" s="122">
        <f t="shared" si="6"/>
        <v>0</v>
      </c>
      <c r="H201" s="93">
        <f t="shared" si="7"/>
        <v>5.8708237380908163E-2</v>
      </c>
    </row>
    <row r="202" spans="1:8" ht="13.15" customHeight="1">
      <c r="A202" s="60"/>
      <c r="B202" s="22" t="s">
        <v>347</v>
      </c>
      <c r="C202" s="26" t="s">
        <v>348</v>
      </c>
      <c r="D202" s="25">
        <v>3600</v>
      </c>
      <c r="E202" s="106"/>
      <c r="F202" s="106">
        <v>0</v>
      </c>
      <c r="G202" s="122">
        <f t="shared" si="6"/>
        <v>0</v>
      </c>
      <c r="H202" s="93">
        <f t="shared" si="7"/>
        <v>2.1134965457126939E-2</v>
      </c>
    </row>
    <row r="203" spans="1:8" ht="13.15" customHeight="1">
      <c r="A203" s="60"/>
      <c r="B203" s="22" t="s">
        <v>349</v>
      </c>
      <c r="C203" s="36" t="s">
        <v>350</v>
      </c>
      <c r="D203" s="30">
        <f>SUM(D204:D213)</f>
        <v>69000</v>
      </c>
      <c r="E203" s="108">
        <f>SUM(E204:E213)</f>
        <v>0</v>
      </c>
      <c r="F203" s="108">
        <f>SUM(F204:F213)</f>
        <v>0</v>
      </c>
      <c r="G203" s="122">
        <f t="shared" si="6"/>
        <v>0</v>
      </c>
      <c r="H203" s="94">
        <f t="shared" si="7"/>
        <v>0.40508683792826633</v>
      </c>
    </row>
    <row r="204" spans="1:8" ht="13.9" customHeight="1">
      <c r="A204" s="60"/>
      <c r="B204" s="22" t="s">
        <v>351</v>
      </c>
      <c r="C204" s="26" t="s">
        <v>352</v>
      </c>
      <c r="D204" s="25">
        <v>10000</v>
      </c>
      <c r="E204" s="106"/>
      <c r="F204" s="106">
        <v>0</v>
      </c>
      <c r="G204" s="122">
        <f t="shared" si="6"/>
        <v>0</v>
      </c>
      <c r="H204" s="93">
        <f t="shared" si="7"/>
        <v>5.8708237380908163E-2</v>
      </c>
    </row>
    <row r="205" spans="1:8" ht="12.6" customHeight="1">
      <c r="A205" s="60"/>
      <c r="B205" s="22" t="s">
        <v>353</v>
      </c>
      <c r="C205" s="26" t="s">
        <v>354</v>
      </c>
      <c r="D205" s="25">
        <v>10000</v>
      </c>
      <c r="E205" s="106"/>
      <c r="F205" s="106">
        <v>0</v>
      </c>
      <c r="G205" s="122">
        <f t="shared" si="6"/>
        <v>0</v>
      </c>
      <c r="H205" s="93">
        <f t="shared" si="7"/>
        <v>5.8708237380908163E-2</v>
      </c>
    </row>
    <row r="206" spans="1:8" ht="13.15" customHeight="1">
      <c r="A206" s="60"/>
      <c r="B206" s="22" t="s">
        <v>355</v>
      </c>
      <c r="C206" s="26" t="s">
        <v>356</v>
      </c>
      <c r="D206" s="25">
        <v>10000</v>
      </c>
      <c r="E206" s="106"/>
      <c r="F206" s="106">
        <v>0</v>
      </c>
      <c r="G206" s="122">
        <f t="shared" si="6"/>
        <v>0</v>
      </c>
      <c r="H206" s="93">
        <f t="shared" si="7"/>
        <v>5.8708237380908163E-2</v>
      </c>
    </row>
    <row r="207" spans="1:8" ht="12.6" customHeight="1">
      <c r="A207" s="60"/>
      <c r="B207" s="22" t="s">
        <v>357</v>
      </c>
      <c r="C207" s="26" t="s">
        <v>358</v>
      </c>
      <c r="D207" s="25">
        <v>3600</v>
      </c>
      <c r="E207" s="106"/>
      <c r="F207" s="106">
        <v>0</v>
      </c>
      <c r="G207" s="122">
        <f t="shared" si="6"/>
        <v>0</v>
      </c>
      <c r="H207" s="93">
        <f t="shared" si="7"/>
        <v>2.1134965457126939E-2</v>
      </c>
    </row>
    <row r="208" spans="1:8" ht="13.9" customHeight="1">
      <c r="A208" s="60"/>
      <c r="B208" s="35" t="s">
        <v>359</v>
      </c>
      <c r="C208" s="26" t="s">
        <v>360</v>
      </c>
      <c r="D208" s="25">
        <v>10000</v>
      </c>
      <c r="E208" s="106"/>
      <c r="F208" s="106">
        <v>0</v>
      </c>
      <c r="G208" s="122">
        <f t="shared" si="6"/>
        <v>0</v>
      </c>
      <c r="H208" s="93">
        <f t="shared" si="7"/>
        <v>5.8708237380908163E-2</v>
      </c>
    </row>
    <row r="209" spans="1:8" ht="14.45" customHeight="1">
      <c r="A209" s="60"/>
      <c r="B209" s="22" t="s">
        <v>361</v>
      </c>
      <c r="C209" s="26" t="s">
        <v>362</v>
      </c>
      <c r="D209" s="25">
        <v>8000</v>
      </c>
      <c r="E209" s="106"/>
      <c r="F209" s="106">
        <v>0</v>
      </c>
      <c r="G209" s="122">
        <f t="shared" si="6"/>
        <v>0</v>
      </c>
      <c r="H209" s="93">
        <f t="shared" si="7"/>
        <v>4.6966589904726533E-2</v>
      </c>
    </row>
    <row r="210" spans="1:8" ht="13.9" customHeight="1">
      <c r="A210" s="60"/>
      <c r="B210" s="22" t="s">
        <v>363</v>
      </c>
      <c r="C210" s="26" t="s">
        <v>364</v>
      </c>
      <c r="D210" s="25">
        <v>8400</v>
      </c>
      <c r="E210" s="106"/>
      <c r="F210" s="106">
        <v>0</v>
      </c>
      <c r="G210" s="122">
        <f t="shared" si="6"/>
        <v>0</v>
      </c>
      <c r="H210" s="93">
        <f t="shared" si="7"/>
        <v>4.9314919399962853E-2</v>
      </c>
    </row>
    <row r="211" spans="1:8" ht="13.9" customHeight="1">
      <c r="A211" s="60"/>
      <c r="B211" s="22" t="s">
        <v>365</v>
      </c>
      <c r="C211" s="26" t="s">
        <v>366</v>
      </c>
      <c r="D211" s="25">
        <v>3000</v>
      </c>
      <c r="E211" s="106"/>
      <c r="F211" s="106">
        <v>0</v>
      </c>
      <c r="G211" s="122">
        <f t="shared" ref="G211:G266" si="8">F211/D211*100</f>
        <v>0</v>
      </c>
      <c r="H211" s="93">
        <f t="shared" ref="H211:H264" si="9">D211/$D$267*100</f>
        <v>1.7612471214272452E-2</v>
      </c>
    </row>
    <row r="212" spans="1:8" ht="12.6" customHeight="1">
      <c r="A212" s="60"/>
      <c r="B212" s="22" t="s">
        <v>367</v>
      </c>
      <c r="C212" s="26" t="s">
        <v>368</v>
      </c>
      <c r="D212" s="25">
        <v>3000</v>
      </c>
      <c r="E212" s="106"/>
      <c r="F212" s="106">
        <v>0</v>
      </c>
      <c r="G212" s="122">
        <f t="shared" si="8"/>
        <v>0</v>
      </c>
      <c r="H212" s="93">
        <f t="shared" si="9"/>
        <v>1.7612471214272452E-2</v>
      </c>
    </row>
    <row r="213" spans="1:8" ht="13.9" customHeight="1">
      <c r="A213" s="60"/>
      <c r="B213" s="22" t="s">
        <v>369</v>
      </c>
      <c r="C213" s="26" t="s">
        <v>370</v>
      </c>
      <c r="D213" s="25">
        <v>3000</v>
      </c>
      <c r="E213" s="106"/>
      <c r="F213" s="106">
        <v>0</v>
      </c>
      <c r="G213" s="122">
        <f t="shared" si="8"/>
        <v>0</v>
      </c>
      <c r="H213" s="93">
        <f t="shared" si="9"/>
        <v>1.7612471214272452E-2</v>
      </c>
    </row>
    <row r="214" spans="1:8" ht="13.15" customHeight="1">
      <c r="A214" s="60"/>
      <c r="B214" s="22" t="s">
        <v>371</v>
      </c>
      <c r="C214" s="36" t="s">
        <v>372</v>
      </c>
      <c r="D214" s="30">
        <v>6000</v>
      </c>
      <c r="E214" s="108"/>
      <c r="F214" s="108">
        <v>0</v>
      </c>
      <c r="G214" s="122">
        <f t="shared" si="8"/>
        <v>0</v>
      </c>
      <c r="H214" s="94">
        <f t="shared" si="9"/>
        <v>3.5224942428544903E-2</v>
      </c>
    </row>
    <row r="215" spans="1:8" ht="13.15" customHeight="1">
      <c r="A215" s="60"/>
      <c r="B215" s="22" t="s">
        <v>373</v>
      </c>
      <c r="C215" s="36" t="s">
        <v>374</v>
      </c>
      <c r="D215" s="30">
        <v>10000</v>
      </c>
      <c r="E215" s="108"/>
      <c r="F215" s="108">
        <v>0</v>
      </c>
      <c r="G215" s="122">
        <f t="shared" si="8"/>
        <v>0</v>
      </c>
      <c r="H215" s="94">
        <f t="shared" si="9"/>
        <v>5.8708237380908163E-2</v>
      </c>
    </row>
    <row r="216" spans="1:8" ht="14.45" customHeight="1">
      <c r="A216" s="60"/>
      <c r="B216" s="22" t="s">
        <v>375</v>
      </c>
      <c r="C216" s="36" t="s">
        <v>376</v>
      </c>
      <c r="D216" s="30">
        <v>2000</v>
      </c>
      <c r="E216" s="108"/>
      <c r="F216" s="108">
        <v>0</v>
      </c>
      <c r="G216" s="122">
        <f t="shared" si="8"/>
        <v>0</v>
      </c>
      <c r="H216" s="94">
        <f t="shared" si="9"/>
        <v>1.1741647476181633E-2</v>
      </c>
    </row>
    <row r="217" spans="1:8" ht="13.15" customHeight="1">
      <c r="A217" s="60"/>
      <c r="B217" s="41" t="s">
        <v>377</v>
      </c>
      <c r="C217" s="36" t="s">
        <v>378</v>
      </c>
      <c r="D217" s="30">
        <v>15000</v>
      </c>
      <c r="E217" s="108"/>
      <c r="F217" s="108">
        <v>0</v>
      </c>
      <c r="G217" s="122">
        <f t="shared" si="8"/>
        <v>0</v>
      </c>
      <c r="H217" s="94">
        <f t="shared" si="9"/>
        <v>8.8062356071362258E-2</v>
      </c>
    </row>
    <row r="218" spans="1:8" ht="13.15" customHeight="1">
      <c r="A218" s="60"/>
      <c r="B218" s="41" t="s">
        <v>506</v>
      </c>
      <c r="C218" s="36" t="s">
        <v>507</v>
      </c>
      <c r="D218" s="30">
        <v>40000</v>
      </c>
      <c r="E218" s="108"/>
      <c r="F218" s="108">
        <v>99700</v>
      </c>
      <c r="G218" s="122">
        <f t="shared" si="8"/>
        <v>249.25000000000003</v>
      </c>
      <c r="H218" s="94">
        <f t="shared" si="9"/>
        <v>0.23483294952363265</v>
      </c>
    </row>
    <row r="219" spans="1:8" ht="15" customHeight="1">
      <c r="A219" s="60"/>
      <c r="B219" s="41" t="s">
        <v>508</v>
      </c>
      <c r="C219" s="36" t="s">
        <v>154</v>
      </c>
      <c r="D219" s="30">
        <v>40000</v>
      </c>
      <c r="E219" s="108"/>
      <c r="F219" s="108">
        <v>0</v>
      </c>
      <c r="G219" s="122">
        <f t="shared" si="8"/>
        <v>0</v>
      </c>
      <c r="H219" s="94">
        <f t="shared" si="9"/>
        <v>0.23483294952363265</v>
      </c>
    </row>
    <row r="220" spans="1:8" ht="13.9" customHeight="1">
      <c r="A220" s="56" t="s">
        <v>18</v>
      </c>
      <c r="B220" s="32"/>
      <c r="C220" s="32" t="s">
        <v>379</v>
      </c>
      <c r="D220" s="33">
        <f>D221+D222</f>
        <v>73856</v>
      </c>
      <c r="E220" s="111">
        <f>E221+E222</f>
        <v>66845.399999999994</v>
      </c>
      <c r="F220" s="111">
        <f>SUM(F221:F222)</f>
        <v>66845</v>
      </c>
      <c r="G220" s="103">
        <f t="shared" si="8"/>
        <v>90.507203206239168</v>
      </c>
      <c r="H220" s="69">
        <f t="shared" si="9"/>
        <v>0.43359555800043537</v>
      </c>
    </row>
    <row r="221" spans="1:8" ht="15" customHeight="1">
      <c r="A221" s="57"/>
      <c r="B221" s="22" t="s">
        <v>380</v>
      </c>
      <c r="C221" s="22" t="s">
        <v>501</v>
      </c>
      <c r="D221" s="23">
        <v>71856</v>
      </c>
      <c r="E221" s="105">
        <v>65845.399999999994</v>
      </c>
      <c r="F221" s="105">
        <v>65845</v>
      </c>
      <c r="G221" s="122">
        <f t="shared" si="8"/>
        <v>91.634658205299488</v>
      </c>
      <c r="H221" s="94">
        <f t="shared" si="9"/>
        <v>0.42185391052425369</v>
      </c>
    </row>
    <row r="222" spans="1:8" ht="15.6" customHeight="1">
      <c r="A222" s="57"/>
      <c r="B222" s="22" t="s">
        <v>381</v>
      </c>
      <c r="C222" s="22" t="s">
        <v>382</v>
      </c>
      <c r="D222" s="23">
        <v>2000</v>
      </c>
      <c r="E222" s="105">
        <v>1000</v>
      </c>
      <c r="F222" s="105">
        <v>1000</v>
      </c>
      <c r="G222" s="122">
        <f t="shared" si="8"/>
        <v>50</v>
      </c>
      <c r="H222" s="94">
        <f t="shared" si="9"/>
        <v>1.1741647476181633E-2</v>
      </c>
    </row>
    <row r="223" spans="1:8" ht="14.45" customHeight="1">
      <c r="A223" s="56" t="s">
        <v>20</v>
      </c>
      <c r="B223" s="32"/>
      <c r="C223" s="32" t="s">
        <v>383</v>
      </c>
      <c r="D223" s="33">
        <f>D224+D227+D261+D264</f>
        <v>4662830</v>
      </c>
      <c r="E223" s="111">
        <f>E224+E227+E261+E264</f>
        <v>2864387.8099999996</v>
      </c>
      <c r="F223" s="111">
        <f>F224+F227+F261+F264</f>
        <v>3659127</v>
      </c>
      <c r="G223" s="103">
        <f t="shared" si="8"/>
        <v>78.474381437882144</v>
      </c>
      <c r="H223" s="69">
        <f t="shared" si="9"/>
        <v>27.374653050682003</v>
      </c>
    </row>
    <row r="224" spans="1:8" ht="11.45" customHeight="1">
      <c r="A224" s="57"/>
      <c r="B224" s="22" t="s">
        <v>384</v>
      </c>
      <c r="C224" s="22" t="s">
        <v>385</v>
      </c>
      <c r="D224" s="23">
        <f>SUM(D225:D226)</f>
        <v>3402200</v>
      </c>
      <c r="E224" s="105">
        <f>SUM(E225:E226)</f>
        <v>2294231.2799999998</v>
      </c>
      <c r="F224" s="105">
        <f>SUM(F225:F226)</f>
        <v>2835000</v>
      </c>
      <c r="G224" s="122">
        <f t="shared" si="8"/>
        <v>83.328434542354941</v>
      </c>
      <c r="H224" s="94">
        <f t="shared" si="9"/>
        <v>19.973716521732577</v>
      </c>
    </row>
    <row r="225" spans="1:8" ht="12.6" customHeight="1">
      <c r="A225" s="57"/>
      <c r="B225" s="22" t="s">
        <v>386</v>
      </c>
      <c r="C225" s="36" t="s">
        <v>387</v>
      </c>
      <c r="D225" s="30">
        <v>3010000</v>
      </c>
      <c r="E225" s="108">
        <v>2102633.2799999998</v>
      </c>
      <c r="F225" s="108">
        <v>2530000</v>
      </c>
      <c r="G225" s="122">
        <f t="shared" si="8"/>
        <v>84.053156146179404</v>
      </c>
      <c r="H225" s="94">
        <f t="shared" si="9"/>
        <v>17.671179451653359</v>
      </c>
    </row>
    <row r="226" spans="1:8" ht="13.15" customHeight="1">
      <c r="A226" s="57"/>
      <c r="B226" s="22" t="s">
        <v>388</v>
      </c>
      <c r="C226" s="36" t="s">
        <v>389</v>
      </c>
      <c r="D226" s="30">
        <v>392200</v>
      </c>
      <c r="E226" s="108">
        <v>191598</v>
      </c>
      <c r="F226" s="108">
        <v>305000</v>
      </c>
      <c r="G226" s="122">
        <f t="shared" si="8"/>
        <v>77.766445690973995</v>
      </c>
      <c r="H226" s="94">
        <f t="shared" si="9"/>
        <v>2.3025370700792185</v>
      </c>
    </row>
    <row r="227" spans="1:8" ht="12" customHeight="1">
      <c r="A227" s="57"/>
      <c r="B227" s="22" t="s">
        <v>390</v>
      </c>
      <c r="C227" s="22" t="s">
        <v>391</v>
      </c>
      <c r="D227" s="23">
        <f>D228+D235+D252+D258</f>
        <v>1215630</v>
      </c>
      <c r="E227" s="105">
        <f>E228+E235+E252+E258</f>
        <v>569902.28</v>
      </c>
      <c r="F227" s="105">
        <f>F228+F235+F252+F258</f>
        <v>818873</v>
      </c>
      <c r="G227" s="122">
        <f t="shared" si="8"/>
        <v>67.362026274442059</v>
      </c>
      <c r="H227" s="94">
        <f t="shared" si="9"/>
        <v>7.1367494607353397</v>
      </c>
    </row>
    <row r="228" spans="1:8" ht="12.6" customHeight="1">
      <c r="A228" s="57"/>
      <c r="B228" s="22" t="s">
        <v>451</v>
      </c>
      <c r="C228" s="22" t="s">
        <v>392</v>
      </c>
      <c r="D228" s="23">
        <f>SUM(D229:D234)</f>
        <v>165000</v>
      </c>
      <c r="E228" s="105">
        <f>SUM(E229:E234)</f>
        <v>101866.07</v>
      </c>
      <c r="F228" s="105">
        <f>SUM(F229:F234)</f>
        <v>132000</v>
      </c>
      <c r="G228" s="122">
        <f t="shared" si="8"/>
        <v>80</v>
      </c>
      <c r="H228" s="94">
        <f t="shared" si="9"/>
        <v>0.96868591678498472</v>
      </c>
    </row>
    <row r="229" spans="1:8" ht="13.15" customHeight="1">
      <c r="A229" s="57"/>
      <c r="B229" s="35" t="s">
        <v>452</v>
      </c>
      <c r="C229" s="26" t="s">
        <v>393</v>
      </c>
      <c r="D229" s="25">
        <v>75000</v>
      </c>
      <c r="E229" s="106">
        <v>53130.99</v>
      </c>
      <c r="F229" s="106">
        <v>65000</v>
      </c>
      <c r="G229" s="122">
        <f t="shared" si="8"/>
        <v>86.666666666666671</v>
      </c>
      <c r="H229" s="93">
        <f t="shared" si="9"/>
        <v>0.44031178035681129</v>
      </c>
    </row>
    <row r="230" spans="1:8" ht="13.15" customHeight="1">
      <c r="A230" s="57"/>
      <c r="B230" s="22" t="s">
        <v>453</v>
      </c>
      <c r="C230" s="26" t="s">
        <v>394</v>
      </c>
      <c r="D230" s="25">
        <v>35000</v>
      </c>
      <c r="E230" s="106">
        <v>19707.59</v>
      </c>
      <c r="F230" s="106">
        <v>30000</v>
      </c>
      <c r="G230" s="122">
        <f t="shared" si="8"/>
        <v>85.714285714285708</v>
      </c>
      <c r="H230" s="93">
        <f t="shared" si="9"/>
        <v>0.20547883083317861</v>
      </c>
    </row>
    <row r="231" spans="1:8" ht="13.15" customHeight="1">
      <c r="A231" s="57"/>
      <c r="B231" s="22" t="s">
        <v>454</v>
      </c>
      <c r="C231" s="26" t="s">
        <v>395</v>
      </c>
      <c r="D231" s="25">
        <v>30000</v>
      </c>
      <c r="E231" s="106">
        <v>16436.080000000002</v>
      </c>
      <c r="F231" s="106">
        <v>22000</v>
      </c>
      <c r="G231" s="122">
        <f t="shared" si="8"/>
        <v>73.333333333333329</v>
      </c>
      <c r="H231" s="93">
        <f t="shared" si="9"/>
        <v>0.17612471214272452</v>
      </c>
    </row>
    <row r="232" spans="1:8" ht="12.6" customHeight="1">
      <c r="A232" s="57"/>
      <c r="B232" s="22" t="s">
        <v>455</v>
      </c>
      <c r="C232" s="26" t="s">
        <v>396</v>
      </c>
      <c r="D232" s="25">
        <v>15000</v>
      </c>
      <c r="E232" s="106">
        <v>8131</v>
      </c>
      <c r="F232" s="106">
        <v>10000</v>
      </c>
      <c r="G232" s="122">
        <f t="shared" si="8"/>
        <v>66.666666666666657</v>
      </c>
      <c r="H232" s="93">
        <f t="shared" si="9"/>
        <v>8.8062356071362258E-2</v>
      </c>
    </row>
    <row r="233" spans="1:8" ht="15" customHeight="1">
      <c r="A233" s="57"/>
      <c r="B233" s="22" t="s">
        <v>456</v>
      </c>
      <c r="C233" s="26" t="s">
        <v>397</v>
      </c>
      <c r="D233" s="25">
        <v>5000</v>
      </c>
      <c r="E233" s="106">
        <v>0</v>
      </c>
      <c r="F233" s="106">
        <v>0</v>
      </c>
      <c r="G233" s="122">
        <f t="shared" si="8"/>
        <v>0</v>
      </c>
      <c r="H233" s="93">
        <f t="shared" si="9"/>
        <v>2.9354118690454081E-2</v>
      </c>
    </row>
    <row r="234" spans="1:8" ht="13.9" customHeight="1">
      <c r="A234" s="57"/>
      <c r="B234" s="22" t="s">
        <v>457</v>
      </c>
      <c r="C234" s="26" t="s">
        <v>398</v>
      </c>
      <c r="D234" s="25">
        <v>5000</v>
      </c>
      <c r="E234" s="106">
        <v>4460.41</v>
      </c>
      <c r="F234" s="106">
        <v>5000</v>
      </c>
      <c r="G234" s="122">
        <f t="shared" si="8"/>
        <v>100</v>
      </c>
      <c r="H234" s="93">
        <f t="shared" si="9"/>
        <v>2.9354118690454081E-2</v>
      </c>
    </row>
    <row r="235" spans="1:8" ht="13.15" customHeight="1">
      <c r="A235" s="57"/>
      <c r="B235" s="22" t="s">
        <v>458</v>
      </c>
      <c r="C235" s="36" t="s">
        <v>399</v>
      </c>
      <c r="D235" s="30">
        <f>SUM(D236:D251)</f>
        <v>824200</v>
      </c>
      <c r="E235" s="108">
        <f>SUM(E236:E251)</f>
        <v>380744.99</v>
      </c>
      <c r="F235" s="108">
        <f>SUM(F236:F251)</f>
        <v>487353</v>
      </c>
      <c r="G235" s="122">
        <f t="shared" si="8"/>
        <v>59.130429507401118</v>
      </c>
      <c r="H235" s="94">
        <f t="shared" si="9"/>
        <v>4.8387329249344511</v>
      </c>
    </row>
    <row r="236" spans="1:8" ht="14.45" customHeight="1">
      <c r="A236" s="57"/>
      <c r="B236" s="35" t="s">
        <v>459</v>
      </c>
      <c r="C236" s="26" t="s">
        <v>400</v>
      </c>
      <c r="D236" s="25">
        <v>120000</v>
      </c>
      <c r="E236" s="106">
        <v>98591.54</v>
      </c>
      <c r="F236" s="106">
        <v>120000</v>
      </c>
      <c r="G236" s="122">
        <f t="shared" si="8"/>
        <v>100</v>
      </c>
      <c r="H236" s="93">
        <f t="shared" si="9"/>
        <v>0.70449884857089806</v>
      </c>
    </row>
    <row r="237" spans="1:8" ht="13.15" customHeight="1">
      <c r="A237" s="57"/>
      <c r="B237" s="35" t="s">
        <v>460</v>
      </c>
      <c r="C237" s="26" t="s">
        <v>401</v>
      </c>
      <c r="D237" s="25">
        <v>70000</v>
      </c>
      <c r="E237" s="106">
        <v>51567.38</v>
      </c>
      <c r="F237" s="106">
        <v>70000</v>
      </c>
      <c r="G237" s="122">
        <f t="shared" si="8"/>
        <v>100</v>
      </c>
      <c r="H237" s="93">
        <f t="shared" si="9"/>
        <v>0.41095766166635722</v>
      </c>
    </row>
    <row r="238" spans="1:8" ht="13.9" customHeight="1">
      <c r="A238" s="57"/>
      <c r="B238" s="22" t="s">
        <v>461</v>
      </c>
      <c r="C238" s="26" t="s">
        <v>402</v>
      </c>
      <c r="D238" s="25">
        <v>1000</v>
      </c>
      <c r="E238" s="106">
        <v>0</v>
      </c>
      <c r="F238" s="106">
        <v>0</v>
      </c>
      <c r="G238" s="122">
        <f t="shared" si="8"/>
        <v>0</v>
      </c>
      <c r="H238" s="93">
        <f t="shared" si="9"/>
        <v>5.8708237380908166E-3</v>
      </c>
    </row>
    <row r="239" spans="1:8" ht="11.45" customHeight="1">
      <c r="A239" s="57"/>
      <c r="B239" s="22" t="s">
        <v>462</v>
      </c>
      <c r="C239" s="26" t="s">
        <v>403</v>
      </c>
      <c r="D239" s="25">
        <v>8000</v>
      </c>
      <c r="E239" s="106">
        <v>2583</v>
      </c>
      <c r="F239" s="106">
        <v>2583</v>
      </c>
      <c r="G239" s="122">
        <f t="shared" si="8"/>
        <v>32.287500000000001</v>
      </c>
      <c r="H239" s="93">
        <f t="shared" si="9"/>
        <v>4.6966589904726533E-2</v>
      </c>
    </row>
    <row r="240" spans="1:8" ht="13.15" customHeight="1">
      <c r="A240" s="57"/>
      <c r="B240" s="22" t="s">
        <v>463</v>
      </c>
      <c r="C240" s="26" t="s">
        <v>404</v>
      </c>
      <c r="D240" s="25">
        <v>200</v>
      </c>
      <c r="E240" s="106">
        <v>0</v>
      </c>
      <c r="F240" s="106">
        <v>0</v>
      </c>
      <c r="G240" s="122">
        <f t="shared" si="8"/>
        <v>0</v>
      </c>
      <c r="H240" s="93">
        <f t="shared" si="9"/>
        <v>1.1741647476181632E-3</v>
      </c>
    </row>
    <row r="241" spans="1:8" ht="12" customHeight="1">
      <c r="A241" s="57"/>
      <c r="B241" s="22" t="s">
        <v>464</v>
      </c>
      <c r="C241" s="26" t="s">
        <v>405</v>
      </c>
      <c r="D241" s="25">
        <v>18000</v>
      </c>
      <c r="E241" s="106">
        <v>13530.77</v>
      </c>
      <c r="F241" s="106">
        <v>16000</v>
      </c>
      <c r="G241" s="122">
        <f t="shared" si="8"/>
        <v>88.888888888888886</v>
      </c>
      <c r="H241" s="93">
        <f t="shared" si="9"/>
        <v>0.10567482728563471</v>
      </c>
    </row>
    <row r="242" spans="1:8" ht="12" customHeight="1">
      <c r="A242" s="57"/>
      <c r="B242" s="22" t="s">
        <v>465</v>
      </c>
      <c r="C242" s="26" t="s">
        <v>406</v>
      </c>
      <c r="D242" s="25">
        <v>18000</v>
      </c>
      <c r="E242" s="106">
        <v>2014.48</v>
      </c>
      <c r="F242" s="106">
        <v>3000</v>
      </c>
      <c r="G242" s="122">
        <f t="shared" si="8"/>
        <v>16.666666666666664</v>
      </c>
      <c r="H242" s="93">
        <f t="shared" si="9"/>
        <v>0.10567482728563471</v>
      </c>
    </row>
    <row r="243" spans="1:8" ht="13.9" customHeight="1">
      <c r="A243" s="57"/>
      <c r="B243" s="35" t="s">
        <v>466</v>
      </c>
      <c r="C243" s="26" t="s">
        <v>407</v>
      </c>
      <c r="D243" s="25">
        <v>100000</v>
      </c>
      <c r="E243" s="106">
        <v>51375</v>
      </c>
      <c r="F243" s="106">
        <v>54500</v>
      </c>
      <c r="G243" s="122">
        <f t="shared" si="8"/>
        <v>54.500000000000007</v>
      </c>
      <c r="H243" s="93">
        <f t="shared" si="9"/>
        <v>0.58708237380908168</v>
      </c>
    </row>
    <row r="244" spans="1:8" ht="13.9" customHeight="1">
      <c r="A244" s="57"/>
      <c r="B244" s="22" t="s">
        <v>467</v>
      </c>
      <c r="C244" s="26" t="s">
        <v>408</v>
      </c>
      <c r="D244" s="25">
        <v>1000</v>
      </c>
      <c r="E244" s="106">
        <v>645</v>
      </c>
      <c r="F244" s="106">
        <v>645</v>
      </c>
      <c r="G244" s="122">
        <f t="shared" si="8"/>
        <v>64.5</v>
      </c>
      <c r="H244" s="93">
        <f t="shared" si="9"/>
        <v>5.8708237380908166E-3</v>
      </c>
    </row>
    <row r="245" spans="1:8" ht="13.15" customHeight="1">
      <c r="A245" s="57"/>
      <c r="B245" s="22" t="s">
        <v>468</v>
      </c>
      <c r="C245" s="26" t="s">
        <v>409</v>
      </c>
      <c r="D245" s="25">
        <v>7000</v>
      </c>
      <c r="E245" s="106">
        <v>0</v>
      </c>
      <c r="F245" s="106">
        <v>0</v>
      </c>
      <c r="G245" s="122">
        <f t="shared" si="8"/>
        <v>0</v>
      </c>
      <c r="H245" s="93">
        <f t="shared" si="9"/>
        <v>4.1095766166635718E-2</v>
      </c>
    </row>
    <row r="246" spans="1:8" ht="13.15" customHeight="1">
      <c r="A246" s="57"/>
      <c r="B246" s="22" t="s">
        <v>469</v>
      </c>
      <c r="C246" s="26" t="s">
        <v>410</v>
      </c>
      <c r="D246" s="25">
        <v>9000</v>
      </c>
      <c r="E246" s="106">
        <v>5600</v>
      </c>
      <c r="F246" s="106">
        <v>5600</v>
      </c>
      <c r="G246" s="122">
        <f t="shared" si="8"/>
        <v>62.222222222222221</v>
      </c>
      <c r="H246" s="93">
        <f t="shared" si="9"/>
        <v>5.2837413642817355E-2</v>
      </c>
    </row>
    <row r="247" spans="1:8" ht="13.15" customHeight="1">
      <c r="A247" s="57"/>
      <c r="B247" s="22" t="s">
        <v>470</v>
      </c>
      <c r="C247" s="26" t="s">
        <v>411</v>
      </c>
      <c r="D247" s="25">
        <v>70000</v>
      </c>
      <c r="E247" s="106">
        <v>14766.25</v>
      </c>
      <c r="F247" s="106">
        <v>20000</v>
      </c>
      <c r="G247" s="122">
        <f t="shared" si="8"/>
        <v>28.571428571428569</v>
      </c>
      <c r="H247" s="93">
        <f t="shared" si="9"/>
        <v>0.41095766166635722</v>
      </c>
    </row>
    <row r="248" spans="1:8" ht="13.9" customHeight="1">
      <c r="A248" s="57"/>
      <c r="B248" s="41" t="s">
        <v>471</v>
      </c>
      <c r="C248" s="26" t="s">
        <v>412</v>
      </c>
      <c r="D248" s="25">
        <v>0</v>
      </c>
      <c r="E248" s="106">
        <v>0</v>
      </c>
      <c r="F248" s="106">
        <v>0</v>
      </c>
      <c r="G248" s="122" t="e">
        <f t="shared" si="8"/>
        <v>#DIV/0!</v>
      </c>
      <c r="H248" s="93">
        <f t="shared" si="9"/>
        <v>0</v>
      </c>
    </row>
    <row r="249" spans="1:8" ht="13.9" customHeight="1">
      <c r="A249" s="57"/>
      <c r="B249" s="22" t="s">
        <v>472</v>
      </c>
      <c r="C249" s="26" t="s">
        <v>413</v>
      </c>
      <c r="D249" s="25">
        <v>292000</v>
      </c>
      <c r="E249" s="106">
        <v>83525</v>
      </c>
      <c r="F249" s="106">
        <v>116025</v>
      </c>
      <c r="G249" s="122">
        <f t="shared" si="8"/>
        <v>39.734589041095894</v>
      </c>
      <c r="H249" s="93">
        <f t="shared" si="9"/>
        <v>1.7142805315225182</v>
      </c>
    </row>
    <row r="250" spans="1:8" ht="13.9" customHeight="1">
      <c r="A250" s="57"/>
      <c r="B250" s="22" t="s">
        <v>490</v>
      </c>
      <c r="C250" s="26" t="s">
        <v>491</v>
      </c>
      <c r="D250" s="25">
        <v>10000</v>
      </c>
      <c r="E250" s="106">
        <v>3734.07</v>
      </c>
      <c r="F250" s="106">
        <v>4000</v>
      </c>
      <c r="G250" s="122">
        <f t="shared" si="8"/>
        <v>40</v>
      </c>
      <c r="H250" s="93">
        <f t="shared" si="9"/>
        <v>5.8708237380908163E-2</v>
      </c>
    </row>
    <row r="251" spans="1:8">
      <c r="A251" s="57"/>
      <c r="B251" s="22" t="s">
        <v>520</v>
      </c>
      <c r="C251" s="90" t="s">
        <v>500</v>
      </c>
      <c r="D251" s="81">
        <v>100000</v>
      </c>
      <c r="E251" s="112">
        <v>52812.5</v>
      </c>
      <c r="F251" s="112">
        <v>75000</v>
      </c>
      <c r="G251" s="122">
        <f t="shared" si="8"/>
        <v>75</v>
      </c>
      <c r="H251" s="93">
        <f t="shared" si="9"/>
        <v>0.58708237380908168</v>
      </c>
    </row>
    <row r="252" spans="1:8" ht="13.9" customHeight="1">
      <c r="A252" s="57"/>
      <c r="B252" s="22" t="s">
        <v>473</v>
      </c>
      <c r="C252" s="36" t="s">
        <v>414</v>
      </c>
      <c r="D252" s="30">
        <f>SUM(D253:D257)</f>
        <v>145430</v>
      </c>
      <c r="E252" s="108">
        <f>SUM(E253:E257)</f>
        <v>87291.22</v>
      </c>
      <c r="F252" s="108">
        <f>SUM(F253:F257)</f>
        <v>118520</v>
      </c>
      <c r="G252" s="122">
        <f t="shared" si="8"/>
        <v>81.496252492608122</v>
      </c>
      <c r="H252" s="94">
        <f t="shared" si="9"/>
        <v>0.85379389623054747</v>
      </c>
    </row>
    <row r="253" spans="1:8" ht="13.9" customHeight="1">
      <c r="A253" s="57"/>
      <c r="B253" s="22" t="s">
        <v>474</v>
      </c>
      <c r="C253" s="26" t="s">
        <v>415</v>
      </c>
      <c r="D253" s="25">
        <v>11430</v>
      </c>
      <c r="E253" s="106">
        <v>11430.11</v>
      </c>
      <c r="F253" s="106">
        <v>11430</v>
      </c>
      <c r="G253" s="122">
        <f t="shared" si="8"/>
        <v>100</v>
      </c>
      <c r="H253" s="93">
        <f t="shared" si="9"/>
        <v>6.7103515326378024E-2</v>
      </c>
    </row>
    <row r="254" spans="1:8" ht="12" customHeight="1">
      <c r="A254" s="57"/>
      <c r="B254" s="22" t="s">
        <v>475</v>
      </c>
      <c r="C254" s="26" t="s">
        <v>416</v>
      </c>
      <c r="D254" s="25">
        <v>30000</v>
      </c>
      <c r="E254" s="106">
        <v>19394.14</v>
      </c>
      <c r="F254" s="106">
        <v>30000</v>
      </c>
      <c r="G254" s="122">
        <f t="shared" si="8"/>
        <v>100</v>
      </c>
      <c r="H254" s="93">
        <f t="shared" si="9"/>
        <v>0.17612471214272452</v>
      </c>
    </row>
    <row r="255" spans="1:8" ht="12.6" customHeight="1">
      <c r="A255" s="57"/>
      <c r="B255" s="22" t="s">
        <v>476</v>
      </c>
      <c r="C255" s="26" t="s">
        <v>417</v>
      </c>
      <c r="D255" s="25">
        <v>12000</v>
      </c>
      <c r="E255" s="106">
        <v>4111.99</v>
      </c>
      <c r="F255" s="106">
        <v>7000</v>
      </c>
      <c r="G255" s="122">
        <f t="shared" si="8"/>
        <v>58.333333333333336</v>
      </c>
      <c r="H255" s="93">
        <f t="shared" si="9"/>
        <v>7.0449884857089806E-2</v>
      </c>
    </row>
    <row r="256" spans="1:8" ht="13.15" customHeight="1">
      <c r="A256" s="57"/>
      <c r="B256" s="22" t="s">
        <v>477</v>
      </c>
      <c r="C256" s="26" t="s">
        <v>418</v>
      </c>
      <c r="D256" s="25">
        <v>85000</v>
      </c>
      <c r="E256" s="106">
        <v>45265.07</v>
      </c>
      <c r="F256" s="106">
        <v>63000</v>
      </c>
      <c r="G256" s="122">
        <f t="shared" si="8"/>
        <v>74.117647058823536</v>
      </c>
      <c r="H256" s="93">
        <f t="shared" si="9"/>
        <v>0.49902001773771937</v>
      </c>
    </row>
    <row r="257" spans="1:8" ht="14.45" customHeight="1">
      <c r="A257" s="57"/>
      <c r="B257" s="22" t="s">
        <v>478</v>
      </c>
      <c r="C257" s="26" t="s">
        <v>419</v>
      </c>
      <c r="D257" s="25">
        <v>7000</v>
      </c>
      <c r="E257" s="106">
        <v>7089.91</v>
      </c>
      <c r="F257" s="106">
        <v>7090</v>
      </c>
      <c r="G257" s="122">
        <f t="shared" si="8"/>
        <v>101.28571428571429</v>
      </c>
      <c r="H257" s="93">
        <f t="shared" si="9"/>
        <v>4.1095766166635718E-2</v>
      </c>
    </row>
    <row r="258" spans="1:8" ht="12" customHeight="1">
      <c r="A258" s="57"/>
      <c r="B258" s="22" t="s">
        <v>479</v>
      </c>
      <c r="C258" s="36" t="s">
        <v>420</v>
      </c>
      <c r="D258" s="30">
        <f>SUM(D259:D260)</f>
        <v>81000</v>
      </c>
      <c r="E258" s="108">
        <f>SUM(E259:E260)</f>
        <v>0</v>
      </c>
      <c r="F258" s="108">
        <f>SUM(F259:F260)</f>
        <v>81000</v>
      </c>
      <c r="G258" s="122">
        <f t="shared" si="8"/>
        <v>100</v>
      </c>
      <c r="H258" s="94">
        <f t="shared" si="9"/>
        <v>0.47553672278535614</v>
      </c>
    </row>
    <row r="259" spans="1:8" ht="15" customHeight="1">
      <c r="A259" s="58"/>
      <c r="B259" s="22" t="s">
        <v>480</v>
      </c>
      <c r="C259" s="26" t="s">
        <v>421</v>
      </c>
      <c r="D259" s="25">
        <v>80000</v>
      </c>
      <c r="E259" s="106"/>
      <c r="F259" s="106">
        <v>80000</v>
      </c>
      <c r="G259" s="122">
        <f t="shared" si="8"/>
        <v>100</v>
      </c>
      <c r="H259" s="93">
        <f t="shared" si="9"/>
        <v>0.4696658990472653</v>
      </c>
    </row>
    <row r="260" spans="1:8" ht="14.45" customHeight="1">
      <c r="A260" s="58"/>
      <c r="B260" s="22" t="s">
        <v>481</v>
      </c>
      <c r="C260" s="26" t="s">
        <v>422</v>
      </c>
      <c r="D260" s="25">
        <v>1000</v>
      </c>
      <c r="E260" s="106"/>
      <c r="F260" s="106">
        <v>1000</v>
      </c>
      <c r="G260" s="122">
        <f t="shared" si="8"/>
        <v>100</v>
      </c>
      <c r="H260" s="93">
        <f t="shared" si="9"/>
        <v>5.8708237380908166E-3</v>
      </c>
    </row>
    <row r="261" spans="1:8" ht="13.9" customHeight="1">
      <c r="A261" s="58"/>
      <c r="B261" s="22" t="s">
        <v>423</v>
      </c>
      <c r="C261" s="36" t="s">
        <v>424</v>
      </c>
      <c r="D261" s="30">
        <f>SUM(D262:D263)</f>
        <v>45000</v>
      </c>
      <c r="E261" s="108">
        <f>SUM(E262:E263)</f>
        <v>254.25</v>
      </c>
      <c r="F261" s="108">
        <f>SUM(F262:F263)</f>
        <v>5254</v>
      </c>
      <c r="G261" s="122">
        <f t="shared" si="8"/>
        <v>11.675555555555556</v>
      </c>
      <c r="H261" s="94">
        <f t="shared" si="9"/>
        <v>0.26418706821408672</v>
      </c>
    </row>
    <row r="262" spans="1:8" ht="14.45" customHeight="1">
      <c r="A262" s="58"/>
      <c r="B262" s="22" t="s">
        <v>425</v>
      </c>
      <c r="C262" s="26" t="s">
        <v>426</v>
      </c>
      <c r="D262" s="25">
        <v>20000</v>
      </c>
      <c r="E262" s="106"/>
      <c r="F262" s="106">
        <v>5000</v>
      </c>
      <c r="G262" s="122">
        <f t="shared" si="8"/>
        <v>25</v>
      </c>
      <c r="H262" s="93">
        <f t="shared" si="9"/>
        <v>0.11741647476181633</v>
      </c>
    </row>
    <row r="263" spans="1:8" ht="13.15" customHeight="1">
      <c r="A263" s="58"/>
      <c r="B263" s="22" t="s">
        <v>427</v>
      </c>
      <c r="C263" s="26" t="s">
        <v>428</v>
      </c>
      <c r="D263" s="25">
        <v>25000</v>
      </c>
      <c r="E263" s="106">
        <v>254.25</v>
      </c>
      <c r="F263" s="106">
        <v>254</v>
      </c>
      <c r="G263" s="122">
        <f t="shared" si="8"/>
        <v>1.016</v>
      </c>
      <c r="H263" s="93">
        <f t="shared" si="9"/>
        <v>0.14677059345227042</v>
      </c>
    </row>
    <row r="264" spans="1:8" ht="15" customHeight="1">
      <c r="A264" s="58"/>
      <c r="B264" s="22" t="s">
        <v>429</v>
      </c>
      <c r="C264" s="36" t="s">
        <v>430</v>
      </c>
      <c r="D264" s="30">
        <v>0</v>
      </c>
      <c r="E264" s="108"/>
      <c r="F264" s="108">
        <v>0</v>
      </c>
      <c r="G264" s="122" t="e">
        <f t="shared" si="8"/>
        <v>#DIV/0!</v>
      </c>
      <c r="H264" s="94">
        <f t="shared" si="9"/>
        <v>0</v>
      </c>
    </row>
    <row r="265" spans="1:8">
      <c r="A265" s="56" t="s">
        <v>21</v>
      </c>
      <c r="B265" s="32"/>
      <c r="C265" s="32" t="s">
        <v>431</v>
      </c>
      <c r="D265" s="33"/>
      <c r="E265" s="111"/>
      <c r="F265" s="111"/>
      <c r="G265" s="103" t="e">
        <f t="shared" si="8"/>
        <v>#DIV/0!</v>
      </c>
      <c r="H265" s="68"/>
    </row>
    <row r="266" spans="1:8" ht="15" customHeight="1">
      <c r="A266" s="56" t="s">
        <v>432</v>
      </c>
      <c r="B266" s="17"/>
      <c r="C266" s="17" t="s">
        <v>433</v>
      </c>
      <c r="D266" s="18"/>
      <c r="E266" s="103"/>
      <c r="F266" s="103"/>
      <c r="G266" s="103" t="e">
        <f t="shared" si="8"/>
        <v>#DIV/0!</v>
      </c>
      <c r="H266" s="68"/>
    </row>
    <row r="267" spans="1:8" ht="19.149999999999999" customHeight="1">
      <c r="A267" s="125"/>
      <c r="B267" s="126"/>
      <c r="C267" s="15" t="s">
        <v>434</v>
      </c>
      <c r="D267" s="86">
        <f>D17+D21+D97+D178+D220+D223+D265+D266</f>
        <v>17033384.829999998</v>
      </c>
      <c r="E267" s="116">
        <f>E17+E21+E97+E178+E220+E223+E265+E266</f>
        <v>7409306.6800000006</v>
      </c>
      <c r="F267" s="116">
        <f>F17+F21+F97+F178+F220+F223+F265+F266</f>
        <v>10442760.82</v>
      </c>
      <c r="G267" s="116">
        <f>F267/D267*100</f>
        <v>61.307608113260727</v>
      </c>
      <c r="H267" s="88">
        <v>0</v>
      </c>
    </row>
    <row r="268" spans="1:8" ht="14.45" customHeight="1">
      <c r="A268" s="127"/>
      <c r="B268" s="128"/>
      <c r="C268" s="42"/>
      <c r="D268" s="43"/>
      <c r="E268" s="117"/>
      <c r="F268" s="117"/>
      <c r="G268" s="117"/>
      <c r="H268" s="70"/>
    </row>
    <row r="269" spans="1:8" ht="13.15" customHeight="1">
      <c r="A269" s="58"/>
      <c r="B269" s="21"/>
      <c r="C269" s="34"/>
      <c r="D269" s="44"/>
      <c r="E269" s="118"/>
      <c r="F269" s="118"/>
      <c r="G269" s="118"/>
      <c r="H269" s="70"/>
    </row>
    <row r="270" spans="1:8" ht="13.15" customHeight="1">
      <c r="A270" s="63" t="s">
        <v>435</v>
      </c>
      <c r="B270" s="45"/>
      <c r="C270" s="46" t="s">
        <v>436</v>
      </c>
      <c r="D270" s="84">
        <f>D271+D272</f>
        <v>0</v>
      </c>
      <c r="E270" s="119"/>
      <c r="F270" s="119"/>
      <c r="G270" s="119"/>
      <c r="H270" s="85"/>
    </row>
    <row r="271" spans="1:8" ht="24.6" customHeight="1">
      <c r="A271" s="57"/>
      <c r="B271" s="19"/>
      <c r="C271" s="10" t="s">
        <v>437</v>
      </c>
      <c r="D271" s="47"/>
      <c r="E271" s="120"/>
      <c r="F271" s="120"/>
      <c r="G271" s="120"/>
      <c r="H271" s="70"/>
    </row>
    <row r="272" spans="1:8" ht="13.15" customHeight="1">
      <c r="A272" s="57"/>
      <c r="B272" s="19"/>
      <c r="C272" s="10" t="s">
        <v>438</v>
      </c>
      <c r="D272" s="47"/>
      <c r="E272" s="120"/>
      <c r="F272" s="120"/>
      <c r="G272" s="120"/>
      <c r="H272" s="70"/>
    </row>
    <row r="273" spans="1:8" ht="18" customHeight="1">
      <c r="A273" s="64"/>
      <c r="B273" s="48"/>
      <c r="C273" s="15" t="s">
        <v>439</v>
      </c>
      <c r="D273" s="16">
        <v>0</v>
      </c>
      <c r="E273" s="101"/>
      <c r="F273" s="101"/>
      <c r="G273" s="101"/>
      <c r="H273" s="87"/>
    </row>
    <row r="274" spans="1:8">
      <c r="A274" s="58"/>
      <c r="B274" s="21"/>
      <c r="C274" s="34"/>
      <c r="D274" s="44"/>
      <c r="E274" s="118"/>
      <c r="F274" s="118"/>
      <c r="G274" s="118"/>
      <c r="H274" s="70"/>
    </row>
    <row r="275" spans="1:8" ht="18" customHeight="1" thickBot="1">
      <c r="A275" s="129" t="s">
        <v>440</v>
      </c>
      <c r="B275" s="130"/>
      <c r="C275" s="65" t="s">
        <v>441</v>
      </c>
      <c r="D275" s="89">
        <f>D267+D273</f>
        <v>17033384.829999998</v>
      </c>
      <c r="E275" s="121">
        <f>E267+E273</f>
        <v>7409306.6800000006</v>
      </c>
      <c r="F275" s="121">
        <f>F267+F273</f>
        <v>10442760.82</v>
      </c>
      <c r="G275" s="121"/>
      <c r="H275" s="87"/>
    </row>
    <row r="279" spans="1:8">
      <c r="D279" s="5"/>
      <c r="E279" s="5"/>
      <c r="F279" s="5"/>
      <c r="G279" s="5"/>
    </row>
    <row r="280" spans="1:8">
      <c r="D280" s="5"/>
      <c r="E280" s="5"/>
      <c r="F280" s="5"/>
      <c r="G280" s="5"/>
    </row>
  </sheetData>
  <mergeCells count="4">
    <mergeCell ref="A15:B15"/>
    <mergeCell ref="A267:B267"/>
    <mergeCell ref="A268:B268"/>
    <mergeCell ref="A275:B275"/>
  </mergeCells>
  <pageMargins left="0.70000000000000007" right="0.70000000000000007" top="0.75" bottom="0.75" header="0.30000000000000004" footer="0.30000000000000004"/>
  <pageSetup scale="54" fitToWidth="0" fitToHeight="0" orientation="portrait" r:id="rId1"/>
  <rowBreaks count="5" manualBreakCount="5">
    <brk id="46" max="16383" man="1"/>
    <brk id="96" max="16383" man="1"/>
    <brk id="132" max="16383" man="1"/>
    <brk id="177" max="16383" man="1"/>
    <brk id="219" max="16383" man="1"/>
  </rowBreaks>
  <ignoredErrors>
    <ignoredError sqref="D80 D90 D169 D203 D1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BOZO</cp:lastModifiedBy>
  <cp:lastPrinted>2021-05-10T08:28:11Z</cp:lastPrinted>
  <dcterms:created xsi:type="dcterms:W3CDTF">2020-11-27T17:23:44Z</dcterms:created>
  <dcterms:modified xsi:type="dcterms:W3CDTF">2021-12-17T07:31:31Z</dcterms:modified>
</cp:coreProperties>
</file>